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DA4A3BA2-BF7D-4C77-9C5B-0FCF494B7FA3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Portada" sheetId="4" r:id="rId1"/>
    <sheet name="Andalucía" sheetId="1" r:id="rId2"/>
    <sheet name="Aragón" sheetId="6" r:id="rId3"/>
    <sheet name="Asturias" sheetId="7" r:id="rId4"/>
    <sheet name="Illes Balears" sheetId="8" r:id="rId5"/>
    <sheet name="Canarias" sheetId="9" r:id="rId6"/>
    <sheet name="Cantabria" sheetId="10" r:id="rId7"/>
    <sheet name="Castilla y León" sheetId="16" r:id="rId8"/>
    <sheet name="Castilla La Mancha" sheetId="12" r:id="rId9"/>
    <sheet name="Cataluña" sheetId="13" r:id="rId10"/>
    <sheet name="Com. Valenciana" sheetId="14" r:id="rId11"/>
    <sheet name="Extremadura" sheetId="15" r:id="rId12"/>
    <sheet name="Galicia" sheetId="17" r:id="rId13"/>
    <sheet name="Com. Madrid" sheetId="18" r:id="rId14"/>
    <sheet name="Región de Murcia" sheetId="19" r:id="rId15"/>
    <sheet name="Navarra" sheetId="20" r:id="rId16"/>
    <sheet name="Pais Vasco" sheetId="21" r:id="rId17"/>
    <sheet name="La Rioja" sheetId="22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22" l="1"/>
  <c r="E18" i="22"/>
  <c r="E19" i="21"/>
  <c r="E18" i="21"/>
  <c r="E19" i="20"/>
  <c r="E18" i="20"/>
  <c r="E19" i="19"/>
  <c r="E18" i="19"/>
  <c r="E19" i="18"/>
  <c r="E18" i="18"/>
  <c r="E19" i="17"/>
  <c r="E18" i="17"/>
  <c r="E19" i="15"/>
  <c r="E18" i="15"/>
  <c r="E19" i="14"/>
  <c r="E19" i="13"/>
  <c r="E18" i="13"/>
  <c r="E19" i="12"/>
  <c r="E18" i="12"/>
  <c r="E19" i="16"/>
  <c r="E18" i="16"/>
  <c r="E19" i="10"/>
  <c r="E18" i="10"/>
  <c r="E19" i="9"/>
  <c r="E18" i="9"/>
  <c r="E19" i="8"/>
  <c r="E18" i="8"/>
  <c r="E19" i="7"/>
  <c r="E18" i="7"/>
  <c r="E18" i="14"/>
  <c r="E19" i="1"/>
  <c r="E18" i="1"/>
  <c r="E19" i="6"/>
  <c r="E18" i="6"/>
  <c r="D20" i="19" l="1"/>
  <c r="D20" i="18"/>
  <c r="E17" i="17"/>
  <c r="D20" i="17"/>
  <c r="E25" i="15"/>
  <c r="D20" i="15"/>
  <c r="E25" i="14"/>
  <c r="D20" i="14"/>
  <c r="E25" i="13"/>
  <c r="D20" i="13"/>
  <c r="D20" i="12"/>
  <c r="D20" i="16"/>
  <c r="E25" i="10"/>
  <c r="D20" i="9"/>
  <c r="E16" i="8"/>
  <c r="E16" i="6"/>
  <c r="E14" i="6"/>
  <c r="D20" i="10"/>
  <c r="E25" i="16"/>
  <c r="E25" i="17"/>
  <c r="E16" i="17"/>
  <c r="E25" i="18"/>
  <c r="E16" i="19"/>
  <c r="E25" i="20"/>
  <c r="E16" i="20"/>
  <c r="E17" i="21"/>
  <c r="E16" i="21"/>
  <c r="E25" i="22"/>
  <c r="D20" i="22"/>
  <c r="E15" i="7" l="1"/>
  <c r="E15" i="9"/>
  <c r="E15" i="10"/>
  <c r="E15" i="16"/>
  <c r="E15" i="13"/>
  <c r="E15" i="14"/>
  <c r="E15" i="15"/>
  <c r="E15" i="18"/>
  <c r="E15" i="19"/>
  <c r="E15" i="20"/>
  <c r="C20" i="21"/>
  <c r="E15" i="22"/>
  <c r="E16" i="16"/>
  <c r="E16" i="12"/>
  <c r="D20" i="20"/>
  <c r="E16" i="14"/>
  <c r="E25" i="6"/>
  <c r="E25" i="7"/>
  <c r="E25" i="8"/>
  <c r="D20" i="6"/>
  <c r="E16" i="9"/>
  <c r="E16" i="10"/>
  <c r="E16" i="15"/>
  <c r="E25" i="9"/>
  <c r="E16" i="7"/>
  <c r="E16" i="13"/>
  <c r="D20" i="7"/>
  <c r="D20" i="8"/>
  <c r="C20" i="6"/>
  <c r="E14" i="7"/>
  <c r="E14" i="8"/>
  <c r="E14" i="9"/>
  <c r="E14" i="10"/>
  <c r="E14" i="16"/>
  <c r="E14" i="12"/>
  <c r="E14" i="13"/>
  <c r="E14" i="14"/>
  <c r="E14" i="15"/>
  <c r="E14" i="17"/>
  <c r="E14" i="18"/>
  <c r="E14" i="19"/>
  <c r="E14" i="20"/>
  <c r="E14" i="21"/>
  <c r="E14" i="22"/>
  <c r="E16" i="18"/>
  <c r="C20" i="14"/>
  <c r="E20" i="14" s="1"/>
  <c r="E25" i="12"/>
  <c r="E25" i="21"/>
  <c r="E25" i="19"/>
  <c r="D20" i="21"/>
  <c r="E15" i="6"/>
  <c r="E16" i="22"/>
  <c r="C20" i="7"/>
  <c r="C20" i="8"/>
  <c r="C20" i="9"/>
  <c r="E20" i="9" s="1"/>
  <c r="C20" i="10"/>
  <c r="E20" i="10" s="1"/>
  <c r="C20" i="16"/>
  <c r="E20" i="16" s="1"/>
  <c r="C20" i="12"/>
  <c r="E20" i="12" s="1"/>
  <c r="C20" i="15"/>
  <c r="E20" i="15" s="1"/>
  <c r="C20" i="17"/>
  <c r="E20" i="17" s="1"/>
  <c r="C20" i="18"/>
  <c r="E20" i="18" s="1"/>
  <c r="C20" i="19"/>
  <c r="E20" i="19" s="1"/>
  <c r="C20" i="20"/>
  <c r="C20" i="22"/>
  <c r="E20" i="22" s="1"/>
  <c r="C20" i="13"/>
  <c r="E20" i="13" s="1"/>
  <c r="E17" i="12"/>
  <c r="E17" i="8"/>
  <c r="E17" i="22"/>
  <c r="E15" i="21"/>
  <c r="E17" i="18"/>
  <c r="E15" i="17"/>
  <c r="E17" i="13"/>
  <c r="E15" i="12"/>
  <c r="E17" i="9"/>
  <c r="E15" i="8"/>
  <c r="E17" i="6"/>
  <c r="E17" i="19"/>
  <c r="E17" i="14"/>
  <c r="E17" i="10"/>
  <c r="E17" i="20"/>
  <c r="E17" i="15"/>
  <c r="E17" i="16"/>
  <c r="E17" i="7"/>
  <c r="E20" i="20" l="1"/>
  <c r="E20" i="21"/>
  <c r="E20" i="6"/>
  <c r="E20" i="7"/>
  <c r="E20" i="8"/>
  <c r="C169" i="8" l="1"/>
  <c r="C169" i="17"/>
  <c r="C169" i="21"/>
  <c r="D169" i="15"/>
  <c r="D169" i="19"/>
  <c r="D169" i="14"/>
  <c r="D169" i="7"/>
  <c r="D169" i="8"/>
  <c r="C169" i="12"/>
  <c r="D169" i="12"/>
  <c r="D169" i="16"/>
  <c r="D169" i="6"/>
  <c r="D169" i="10"/>
  <c r="D169" i="18"/>
  <c r="D169" i="13"/>
  <c r="D169" i="17"/>
  <c r="C169" i="10"/>
  <c r="C169" i="6"/>
  <c r="C169" i="14"/>
  <c r="C169" i="19"/>
  <c r="D169" i="22"/>
  <c r="D169" i="21"/>
  <c r="D169" i="20"/>
  <c r="D169" i="9"/>
  <c r="C169" i="22"/>
  <c r="C169" i="20"/>
  <c r="C169" i="18"/>
  <c r="C169" i="15"/>
  <c r="C169" i="13"/>
  <c r="C169" i="16"/>
  <c r="C169" i="9"/>
  <c r="C169" i="7"/>
  <c r="L148" i="22" l="1"/>
  <c r="M148" i="22"/>
  <c r="L148" i="21"/>
  <c r="M148" i="20"/>
  <c r="L148" i="19"/>
  <c r="L148" i="17"/>
  <c r="L148" i="15"/>
  <c r="L148" i="12"/>
  <c r="L148" i="10"/>
  <c r="L148" i="8"/>
  <c r="L148" i="7"/>
  <c r="K148" i="20" l="1"/>
  <c r="M148" i="10"/>
  <c r="M148" i="15"/>
  <c r="M148" i="17"/>
  <c r="L148" i="16"/>
  <c r="L148" i="20"/>
  <c r="N148" i="7"/>
  <c r="N148" i="10"/>
  <c r="N148" i="12"/>
  <c r="N148" i="13"/>
  <c r="N148" i="14"/>
  <c r="N148" i="17"/>
  <c r="N148" i="18"/>
  <c r="N148" i="19"/>
  <c r="N148" i="20"/>
  <c r="N148" i="21"/>
  <c r="M148" i="7"/>
  <c r="M148" i="13"/>
  <c r="M148" i="14"/>
  <c r="M148" i="18"/>
  <c r="M148" i="19"/>
  <c r="M148" i="21"/>
  <c r="L148" i="14"/>
  <c r="L148" i="18"/>
  <c r="L148" i="13"/>
  <c r="K148" i="13"/>
  <c r="K148" i="7"/>
  <c r="K148" i="8"/>
  <c r="K148" i="10"/>
  <c r="K148" i="14"/>
  <c r="K148" i="15"/>
  <c r="K148" i="17"/>
  <c r="K148" i="18"/>
  <c r="K148" i="19"/>
  <c r="N148" i="22"/>
  <c r="M148" i="8"/>
  <c r="M148" i="16"/>
  <c r="M148" i="12"/>
  <c r="N148" i="8"/>
  <c r="N148" i="15"/>
  <c r="N148" i="16"/>
  <c r="K148" i="21"/>
  <c r="K148" i="22"/>
  <c r="K148" i="12"/>
  <c r="K148" i="16"/>
  <c r="L148" i="6"/>
  <c r="K148" i="1"/>
  <c r="K148" i="6" l="1"/>
  <c r="N148" i="1"/>
  <c r="M148" i="1"/>
  <c r="L148" i="1"/>
  <c r="N148" i="6"/>
  <c r="M148" i="6"/>
  <c r="E159" i="22" l="1"/>
  <c r="E158" i="22"/>
  <c r="M147" i="22"/>
  <c r="L147" i="22"/>
  <c r="N146" i="22"/>
  <c r="M146" i="22"/>
  <c r="L146" i="22"/>
  <c r="K146" i="22"/>
  <c r="M145" i="22"/>
  <c r="L145" i="22"/>
  <c r="K145" i="22"/>
  <c r="J150" i="22"/>
  <c r="I150" i="22"/>
  <c r="G150" i="22"/>
  <c r="F150" i="22"/>
  <c r="E150" i="22"/>
  <c r="D150" i="22"/>
  <c r="C150" i="22"/>
  <c r="J149" i="22"/>
  <c r="G149" i="22"/>
  <c r="D149" i="22"/>
  <c r="C149" i="22"/>
  <c r="M133" i="22"/>
  <c r="L133" i="22"/>
  <c r="N132" i="22"/>
  <c r="M132" i="22"/>
  <c r="L132" i="22"/>
  <c r="K132" i="22"/>
  <c r="J135" i="22"/>
  <c r="I135" i="22"/>
  <c r="H135" i="22"/>
  <c r="G135" i="22"/>
  <c r="F135" i="22"/>
  <c r="E135" i="22"/>
  <c r="D135" i="22"/>
  <c r="K131" i="22"/>
  <c r="N130" i="22"/>
  <c r="M130" i="22"/>
  <c r="L130" i="22"/>
  <c r="K130" i="22"/>
  <c r="M129" i="22"/>
  <c r="L129" i="22"/>
  <c r="J134" i="22"/>
  <c r="I134" i="22"/>
  <c r="H134" i="22"/>
  <c r="G134" i="22"/>
  <c r="F134" i="22"/>
  <c r="E134" i="22"/>
  <c r="D134" i="22"/>
  <c r="C134" i="22"/>
  <c r="E112" i="22"/>
  <c r="E77" i="22"/>
  <c r="E76" i="22"/>
  <c r="E223" i="22"/>
  <c r="E214" i="22"/>
  <c r="E213" i="22"/>
  <c r="E212" i="22"/>
  <c r="E210" i="22"/>
  <c r="E209" i="22"/>
  <c r="E207" i="22"/>
  <c r="E200" i="22"/>
  <c r="E199" i="22"/>
  <c r="E198" i="22"/>
  <c r="E197" i="22"/>
  <c r="E185" i="22"/>
  <c r="E184" i="22"/>
  <c r="E182" i="22"/>
  <c r="E180" i="22"/>
  <c r="E179" i="22"/>
  <c r="E178" i="22"/>
  <c r="E168" i="22"/>
  <c r="H149" i="22"/>
  <c r="N145" i="22"/>
  <c r="H150" i="22"/>
  <c r="B11" i="22"/>
  <c r="E214" i="21"/>
  <c r="E213" i="21"/>
  <c r="E212" i="21"/>
  <c r="E198" i="21"/>
  <c r="L147" i="21"/>
  <c r="M146" i="21"/>
  <c r="L146" i="21"/>
  <c r="L145" i="21"/>
  <c r="J150" i="21"/>
  <c r="I150" i="21"/>
  <c r="H150" i="21"/>
  <c r="F150" i="21"/>
  <c r="E150" i="21"/>
  <c r="L144" i="21"/>
  <c r="K144" i="21"/>
  <c r="J149" i="21"/>
  <c r="I149" i="21"/>
  <c r="H149" i="21"/>
  <c r="G149" i="21"/>
  <c r="D149" i="21"/>
  <c r="C149" i="21"/>
  <c r="N132" i="21"/>
  <c r="M132" i="21"/>
  <c r="L132" i="21"/>
  <c r="K132" i="21"/>
  <c r="J135" i="21"/>
  <c r="I135" i="21"/>
  <c r="H135" i="21"/>
  <c r="G135" i="21"/>
  <c r="E135" i="21"/>
  <c r="D135" i="21"/>
  <c r="N130" i="21"/>
  <c r="M130" i="21"/>
  <c r="L130" i="21"/>
  <c r="K130" i="21"/>
  <c r="L129" i="21"/>
  <c r="I134" i="21"/>
  <c r="H134" i="21"/>
  <c r="G134" i="21"/>
  <c r="E134" i="21"/>
  <c r="D134" i="21"/>
  <c r="C134" i="21"/>
  <c r="E76" i="21"/>
  <c r="E207" i="21"/>
  <c r="B11" i="21"/>
  <c r="M129" i="21" l="1"/>
  <c r="E72" i="22"/>
  <c r="M133" i="21"/>
  <c r="E35" i="22"/>
  <c r="N129" i="22"/>
  <c r="N133" i="22"/>
  <c r="K129" i="22"/>
  <c r="K133" i="22"/>
  <c r="C135" i="21"/>
  <c r="K135" i="21" s="1"/>
  <c r="F135" i="21"/>
  <c r="N135" i="21" s="1"/>
  <c r="E113" i="22"/>
  <c r="C50" i="22"/>
  <c r="E48" i="22"/>
  <c r="E70" i="22"/>
  <c r="E74" i="22"/>
  <c r="E90" i="22"/>
  <c r="E114" i="22"/>
  <c r="F134" i="21"/>
  <c r="D160" i="22"/>
  <c r="E91" i="21"/>
  <c r="E184" i="21"/>
  <c r="E180" i="21"/>
  <c r="E210" i="21"/>
  <c r="E37" i="22"/>
  <c r="E47" i="22"/>
  <c r="E221" i="21"/>
  <c r="C160" i="22"/>
  <c r="E157" i="22"/>
  <c r="E37" i="21"/>
  <c r="E44" i="21"/>
  <c r="E114" i="21"/>
  <c r="K147" i="22"/>
  <c r="E200" i="21"/>
  <c r="J134" i="21"/>
  <c r="K147" i="21"/>
  <c r="M143" i="22"/>
  <c r="N143" i="22"/>
  <c r="N147" i="22"/>
  <c r="M147" i="21"/>
  <c r="I149" i="22"/>
  <c r="N147" i="21"/>
  <c r="E166" i="21"/>
  <c r="K133" i="21"/>
  <c r="N133" i="21"/>
  <c r="N146" i="21"/>
  <c r="E158" i="21"/>
  <c r="E181" i="21"/>
  <c r="E185" i="21"/>
  <c r="E222" i="21"/>
  <c r="E159" i="21"/>
  <c r="K129" i="21"/>
  <c r="N129" i="21"/>
  <c r="E113" i="21"/>
  <c r="E92" i="21"/>
  <c r="E73" i="22"/>
  <c r="E77" i="21"/>
  <c r="D50" i="21"/>
  <c r="D51" i="21"/>
  <c r="D50" i="22"/>
  <c r="E45" i="22"/>
  <c r="E71" i="22"/>
  <c r="E75" i="22"/>
  <c r="E91" i="22"/>
  <c r="G150" i="21"/>
  <c r="E36" i="22"/>
  <c r="D51" i="22"/>
  <c r="E223" i="21"/>
  <c r="E48" i="21"/>
  <c r="E74" i="21"/>
  <c r="E209" i="21"/>
  <c r="E44" i="22"/>
  <c r="E92" i="22"/>
  <c r="M150" i="22"/>
  <c r="K146" i="21"/>
  <c r="C160" i="21"/>
  <c r="D93" i="22"/>
  <c r="L134" i="21"/>
  <c r="L133" i="21"/>
  <c r="L149" i="21"/>
  <c r="D160" i="21"/>
  <c r="E208" i="21"/>
  <c r="E36" i="21"/>
  <c r="C51" i="21"/>
  <c r="E72" i="21"/>
  <c r="E112" i="21"/>
  <c r="M143" i="21"/>
  <c r="M145" i="21"/>
  <c r="D150" i="21"/>
  <c r="L150" i="21" s="1"/>
  <c r="D93" i="21"/>
  <c r="K149" i="22"/>
  <c r="M128" i="21"/>
  <c r="E167" i="21"/>
  <c r="E35" i="21"/>
  <c r="E71" i="21"/>
  <c r="E75" i="21"/>
  <c r="E157" i="21"/>
  <c r="E179" i="21"/>
  <c r="E183" i="21"/>
  <c r="E149" i="22"/>
  <c r="E222" i="22"/>
  <c r="E46" i="22"/>
  <c r="L149" i="22"/>
  <c r="N145" i="21"/>
  <c r="E199" i="21"/>
  <c r="E46" i="21"/>
  <c r="E73" i="21"/>
  <c r="K145" i="21"/>
  <c r="E170" i="21"/>
  <c r="E169" i="22"/>
  <c r="E183" i="22"/>
  <c r="E34" i="22"/>
  <c r="E45" i="21"/>
  <c r="N143" i="21"/>
  <c r="E34" i="21"/>
  <c r="C50" i="21"/>
  <c r="E70" i="21"/>
  <c r="E90" i="21"/>
  <c r="E178" i="21"/>
  <c r="E182" i="21"/>
  <c r="E197" i="21"/>
  <c r="E166" i="22"/>
  <c r="E181" i="22"/>
  <c r="E208" i="22"/>
  <c r="E221" i="22"/>
  <c r="K144" i="22"/>
  <c r="L144" i="22"/>
  <c r="N144" i="22"/>
  <c r="M135" i="22"/>
  <c r="N135" i="22"/>
  <c r="L135" i="22"/>
  <c r="N134" i="22"/>
  <c r="M134" i="22"/>
  <c r="C51" i="22"/>
  <c r="K134" i="22"/>
  <c r="L150" i="22"/>
  <c r="E170" i="22"/>
  <c r="L134" i="22"/>
  <c r="N150" i="22"/>
  <c r="K150" i="22"/>
  <c r="M128" i="22"/>
  <c r="K128" i="22"/>
  <c r="M144" i="22"/>
  <c r="L128" i="22"/>
  <c r="F149" i="22"/>
  <c r="N149" i="22" s="1"/>
  <c r="E167" i="22"/>
  <c r="C93" i="22"/>
  <c r="C135" i="22"/>
  <c r="K135" i="22" s="1"/>
  <c r="L131" i="22"/>
  <c r="E171" i="22"/>
  <c r="K143" i="22"/>
  <c r="N128" i="22"/>
  <c r="M131" i="22"/>
  <c r="L143" i="22"/>
  <c r="N131" i="22"/>
  <c r="E168" i="21"/>
  <c r="K149" i="21"/>
  <c r="M144" i="21"/>
  <c r="N144" i="21"/>
  <c r="C150" i="21"/>
  <c r="M150" i="21"/>
  <c r="M134" i="21"/>
  <c r="L135" i="21"/>
  <c r="N150" i="21"/>
  <c r="K134" i="21"/>
  <c r="M135" i="21"/>
  <c r="K143" i="21"/>
  <c r="K128" i="21"/>
  <c r="E149" i="21"/>
  <c r="M149" i="21" s="1"/>
  <c r="E47" i="21"/>
  <c r="L128" i="21"/>
  <c r="F149" i="21"/>
  <c r="N149" i="21" s="1"/>
  <c r="N128" i="21"/>
  <c r="L143" i="21"/>
  <c r="K131" i="21"/>
  <c r="L131" i="21"/>
  <c r="E171" i="21"/>
  <c r="M131" i="21"/>
  <c r="C93" i="21"/>
  <c r="N131" i="21"/>
  <c r="E214" i="20"/>
  <c r="E213" i="20"/>
  <c r="E185" i="20"/>
  <c r="E184" i="20"/>
  <c r="E159" i="20"/>
  <c r="L147" i="20"/>
  <c r="L145" i="20"/>
  <c r="J150" i="20"/>
  <c r="I150" i="20"/>
  <c r="H150" i="20"/>
  <c r="G150" i="20"/>
  <c r="F150" i="20"/>
  <c r="E150" i="20"/>
  <c r="D150" i="20"/>
  <c r="C150" i="20"/>
  <c r="I149" i="20"/>
  <c r="H149" i="20"/>
  <c r="D149" i="20"/>
  <c r="J135" i="20"/>
  <c r="I135" i="20"/>
  <c r="H135" i="20"/>
  <c r="G135" i="20"/>
  <c r="F135" i="20"/>
  <c r="M131" i="20"/>
  <c r="D135" i="20"/>
  <c r="C135" i="20"/>
  <c r="N130" i="20"/>
  <c r="M130" i="20"/>
  <c r="L130" i="20"/>
  <c r="K130" i="20"/>
  <c r="N129" i="20"/>
  <c r="M129" i="20"/>
  <c r="L129" i="20"/>
  <c r="K129" i="20"/>
  <c r="J134" i="20"/>
  <c r="I134" i="20"/>
  <c r="H134" i="20"/>
  <c r="G134" i="20"/>
  <c r="E134" i="20"/>
  <c r="D134" i="20"/>
  <c r="C134" i="20"/>
  <c r="E76" i="20"/>
  <c r="E35" i="20"/>
  <c r="E207" i="20"/>
  <c r="B11" i="20"/>
  <c r="E158" i="20" l="1"/>
  <c r="E181" i="20"/>
  <c r="M133" i="20"/>
  <c r="E212" i="20"/>
  <c r="E50" i="21"/>
  <c r="E50" i="22"/>
  <c r="E160" i="22"/>
  <c r="E77" i="20"/>
  <c r="E198" i="20"/>
  <c r="E160" i="21"/>
  <c r="N134" i="21"/>
  <c r="E166" i="20"/>
  <c r="E93" i="22"/>
  <c r="K150" i="21"/>
  <c r="E183" i="20"/>
  <c r="E70" i="20"/>
  <c r="E74" i="20"/>
  <c r="E90" i="20"/>
  <c r="E182" i="20"/>
  <c r="E208" i="20"/>
  <c r="E223" i="20"/>
  <c r="E210" i="20"/>
  <c r="E51" i="21"/>
  <c r="K143" i="20"/>
  <c r="K146" i="20"/>
  <c r="K147" i="20"/>
  <c r="M149" i="22"/>
  <c r="M147" i="20"/>
  <c r="L146" i="20"/>
  <c r="M143" i="20"/>
  <c r="M145" i="20"/>
  <c r="M146" i="20"/>
  <c r="N143" i="20"/>
  <c r="N146" i="20"/>
  <c r="N147" i="20"/>
  <c r="E167" i="20"/>
  <c r="E92" i="20"/>
  <c r="E180" i="20"/>
  <c r="E199" i="20"/>
  <c r="E221" i="20"/>
  <c r="N128" i="20"/>
  <c r="K132" i="20"/>
  <c r="K133" i="20"/>
  <c r="L132" i="20"/>
  <c r="L133" i="20"/>
  <c r="N133" i="20"/>
  <c r="N132" i="20"/>
  <c r="M132" i="20"/>
  <c r="E44" i="20"/>
  <c r="E209" i="20"/>
  <c r="K145" i="20"/>
  <c r="E51" i="22"/>
  <c r="J149" i="20"/>
  <c r="D160" i="20"/>
  <c r="E91" i="20"/>
  <c r="E114" i="20"/>
  <c r="E73" i="20"/>
  <c r="E200" i="20"/>
  <c r="E222" i="20"/>
  <c r="N145" i="20"/>
  <c r="L143" i="20"/>
  <c r="E157" i="20"/>
  <c r="C160" i="20"/>
  <c r="D51" i="20"/>
  <c r="E45" i="20"/>
  <c r="E71" i="20"/>
  <c r="E179" i="20"/>
  <c r="E169" i="21"/>
  <c r="M150" i="20"/>
  <c r="N144" i="20"/>
  <c r="E178" i="20"/>
  <c r="G149" i="20"/>
  <c r="E93" i="21"/>
  <c r="E37" i="20"/>
  <c r="E47" i="20"/>
  <c r="E36" i="20"/>
  <c r="E46" i="20"/>
  <c r="E34" i="20"/>
  <c r="C50" i="20"/>
  <c r="E48" i="20"/>
  <c r="E72" i="20"/>
  <c r="K150" i="20"/>
  <c r="E112" i="20"/>
  <c r="N135" i="20"/>
  <c r="D93" i="20"/>
  <c r="E75" i="20"/>
  <c r="E197" i="20"/>
  <c r="E113" i="20"/>
  <c r="C149" i="20"/>
  <c r="E168" i="20"/>
  <c r="L149" i="20"/>
  <c r="L150" i="20"/>
  <c r="N150" i="20"/>
  <c r="F149" i="20"/>
  <c r="E149" i="20"/>
  <c r="M149" i="20" s="1"/>
  <c r="E135" i="20"/>
  <c r="M135" i="20" s="1"/>
  <c r="M134" i="20"/>
  <c r="K134" i="20"/>
  <c r="K135" i="20"/>
  <c r="L134" i="20"/>
  <c r="L135" i="20"/>
  <c r="F134" i="20"/>
  <c r="N134" i="20" s="1"/>
  <c r="C51" i="20"/>
  <c r="K131" i="20"/>
  <c r="K144" i="20"/>
  <c r="E170" i="20"/>
  <c r="L131" i="20"/>
  <c r="M144" i="20"/>
  <c r="D50" i="20"/>
  <c r="C93" i="20"/>
  <c r="M128" i="20"/>
  <c r="N131" i="20"/>
  <c r="E171" i="20"/>
  <c r="L144" i="20"/>
  <c r="K128" i="20"/>
  <c r="L128" i="20"/>
  <c r="E160" i="20" l="1"/>
  <c r="K149" i="20"/>
  <c r="N149" i="20"/>
  <c r="E169" i="20"/>
  <c r="E51" i="20"/>
  <c r="E50" i="20"/>
  <c r="E93" i="20"/>
  <c r="E214" i="19" l="1"/>
  <c r="E213" i="19"/>
  <c r="E212" i="19"/>
  <c r="E198" i="19"/>
  <c r="E184" i="19"/>
  <c r="E181" i="19"/>
  <c r="M147" i="19"/>
  <c r="L147" i="19"/>
  <c r="M146" i="19"/>
  <c r="L146" i="19"/>
  <c r="L145" i="19"/>
  <c r="J150" i="19"/>
  <c r="I150" i="19"/>
  <c r="G150" i="19"/>
  <c r="M144" i="19"/>
  <c r="D150" i="19"/>
  <c r="J149" i="19"/>
  <c r="I149" i="19"/>
  <c r="G149" i="19"/>
  <c r="M143" i="19"/>
  <c r="D149" i="19"/>
  <c r="C149" i="19"/>
  <c r="M132" i="19"/>
  <c r="L132" i="19"/>
  <c r="I135" i="19"/>
  <c r="H135" i="19"/>
  <c r="F135" i="19"/>
  <c r="E135" i="19"/>
  <c r="D135" i="19"/>
  <c r="C135" i="19"/>
  <c r="N130" i="19"/>
  <c r="M130" i="19"/>
  <c r="L130" i="19"/>
  <c r="K130" i="19"/>
  <c r="N129" i="19"/>
  <c r="M129" i="19"/>
  <c r="L129" i="19"/>
  <c r="J134" i="19"/>
  <c r="I134" i="19"/>
  <c r="H134" i="19"/>
  <c r="E134" i="19"/>
  <c r="D134" i="19"/>
  <c r="E76" i="19"/>
  <c r="E48" i="19"/>
  <c r="E207" i="19"/>
  <c r="H150" i="19"/>
  <c r="H149" i="19"/>
  <c r="B11" i="19"/>
  <c r="K132" i="19" l="1"/>
  <c r="E77" i="19"/>
  <c r="N132" i="19"/>
  <c r="E34" i="19"/>
  <c r="E159" i="19"/>
  <c r="E70" i="19"/>
  <c r="E74" i="19"/>
  <c r="E114" i="19"/>
  <c r="E179" i="19"/>
  <c r="J135" i="19"/>
  <c r="N135" i="19" s="1"/>
  <c r="G135" i="19"/>
  <c r="K135" i="19" s="1"/>
  <c r="E210" i="19"/>
  <c r="E36" i="19"/>
  <c r="E72" i="19"/>
  <c r="E92" i="19"/>
  <c r="E113" i="19"/>
  <c r="E208" i="19"/>
  <c r="E223" i="19"/>
  <c r="G134" i="19"/>
  <c r="L133" i="19"/>
  <c r="E180" i="19"/>
  <c r="E209" i="19"/>
  <c r="E200" i="19"/>
  <c r="E197" i="19"/>
  <c r="E166" i="19"/>
  <c r="K147" i="19"/>
  <c r="D160" i="19"/>
  <c r="E182" i="19"/>
  <c r="N143" i="19"/>
  <c r="N147" i="19"/>
  <c r="M133" i="19"/>
  <c r="E45" i="19"/>
  <c r="E91" i="19"/>
  <c r="K146" i="19"/>
  <c r="C160" i="19"/>
  <c r="E170" i="19"/>
  <c r="E199" i="19"/>
  <c r="E221" i="19"/>
  <c r="E37" i="19"/>
  <c r="E73" i="19"/>
  <c r="E158" i="19"/>
  <c r="E185" i="19"/>
  <c r="E222" i="19"/>
  <c r="N128" i="19"/>
  <c r="N133" i="19"/>
  <c r="N144" i="19"/>
  <c r="N145" i="19"/>
  <c r="N146" i="19"/>
  <c r="D50" i="19"/>
  <c r="L143" i="19"/>
  <c r="C51" i="19"/>
  <c r="C50" i="19"/>
  <c r="C93" i="19"/>
  <c r="K131" i="19"/>
  <c r="C134" i="19"/>
  <c r="M128" i="19"/>
  <c r="D51" i="19"/>
  <c r="L150" i="19"/>
  <c r="E183" i="19"/>
  <c r="E112" i="19"/>
  <c r="K133" i="19"/>
  <c r="E90" i="19"/>
  <c r="E171" i="19"/>
  <c r="K145" i="19"/>
  <c r="F150" i="19"/>
  <c r="N150" i="19" s="1"/>
  <c r="M145" i="19"/>
  <c r="E150" i="19"/>
  <c r="M150" i="19" s="1"/>
  <c r="E35" i="19"/>
  <c r="E71" i="19"/>
  <c r="E75" i="19"/>
  <c r="E178" i="19"/>
  <c r="C150" i="19"/>
  <c r="K150" i="19" s="1"/>
  <c r="K143" i="19"/>
  <c r="K129" i="19"/>
  <c r="L134" i="19"/>
  <c r="M134" i="19"/>
  <c r="E46" i="19"/>
  <c r="K149" i="19"/>
  <c r="L135" i="19"/>
  <c r="L149" i="19"/>
  <c r="M135" i="19"/>
  <c r="K144" i="19"/>
  <c r="E47" i="19"/>
  <c r="L131" i="19"/>
  <c r="L144" i="19"/>
  <c r="E167" i="19"/>
  <c r="M131" i="19"/>
  <c r="E149" i="19"/>
  <c r="M149" i="19" s="1"/>
  <c r="E157" i="19"/>
  <c r="F134" i="19"/>
  <c r="N134" i="19" s="1"/>
  <c r="N131" i="19"/>
  <c r="F149" i="19"/>
  <c r="N149" i="19" s="1"/>
  <c r="D93" i="19"/>
  <c r="K128" i="19"/>
  <c r="E168" i="19"/>
  <c r="E44" i="19"/>
  <c r="L128" i="19"/>
  <c r="E160" i="19" l="1"/>
  <c r="K134" i="19"/>
  <c r="E51" i="19"/>
  <c r="E50" i="19"/>
  <c r="E93" i="19"/>
  <c r="E169" i="19"/>
  <c r="E214" i="18" l="1"/>
  <c r="E212" i="18"/>
  <c r="E198" i="18"/>
  <c r="L147" i="18"/>
  <c r="L146" i="18"/>
  <c r="L145" i="18"/>
  <c r="J150" i="18"/>
  <c r="I150" i="18"/>
  <c r="F150" i="18"/>
  <c r="D150" i="18"/>
  <c r="C150" i="18"/>
  <c r="J149" i="18"/>
  <c r="H149" i="18"/>
  <c r="L143" i="18"/>
  <c r="M132" i="18"/>
  <c r="I135" i="18"/>
  <c r="H135" i="18"/>
  <c r="E135" i="18"/>
  <c r="D135" i="18"/>
  <c r="M130" i="18"/>
  <c r="L130" i="18"/>
  <c r="M129" i="18"/>
  <c r="C134" i="18"/>
  <c r="E76" i="18"/>
  <c r="E207" i="18"/>
  <c r="H150" i="18"/>
  <c r="F149" i="18"/>
  <c r="B11" i="18"/>
  <c r="B11" i="1"/>
  <c r="B11" i="6"/>
  <c r="B11" i="7"/>
  <c r="B11" i="8"/>
  <c r="B11" i="9"/>
  <c r="B11" i="10"/>
  <c r="B11" i="16"/>
  <c r="B11" i="12"/>
  <c r="B11" i="13"/>
  <c r="B11" i="14"/>
  <c r="B11" i="15"/>
  <c r="B11" i="17"/>
  <c r="N130" i="18" l="1"/>
  <c r="L132" i="18"/>
  <c r="E179" i="18"/>
  <c r="E183" i="18"/>
  <c r="E178" i="18"/>
  <c r="E213" i="18"/>
  <c r="K130" i="18"/>
  <c r="E197" i="18"/>
  <c r="E208" i="18"/>
  <c r="E181" i="18"/>
  <c r="E185" i="18"/>
  <c r="E70" i="18"/>
  <c r="E74" i="18"/>
  <c r="E114" i="18"/>
  <c r="N133" i="18"/>
  <c r="E72" i="18"/>
  <c r="E92" i="18"/>
  <c r="E112" i="18"/>
  <c r="J134" i="18"/>
  <c r="L129" i="18"/>
  <c r="E184" i="18"/>
  <c r="E209" i="18"/>
  <c r="C160" i="17"/>
  <c r="E166" i="18"/>
  <c r="D160" i="18"/>
  <c r="C135" i="18"/>
  <c r="F135" i="18"/>
  <c r="E35" i="18"/>
  <c r="E45" i="18"/>
  <c r="K129" i="18"/>
  <c r="K132" i="18"/>
  <c r="K133" i="18"/>
  <c r="K143" i="18"/>
  <c r="K145" i="18"/>
  <c r="K146" i="18"/>
  <c r="K147" i="18"/>
  <c r="C160" i="18"/>
  <c r="E167" i="18"/>
  <c r="D160" i="17"/>
  <c r="E200" i="18"/>
  <c r="E222" i="18"/>
  <c r="M145" i="18"/>
  <c r="M128" i="18"/>
  <c r="M133" i="18"/>
  <c r="M143" i="18"/>
  <c r="I149" i="18"/>
  <c r="J135" i="18"/>
  <c r="D134" i="18"/>
  <c r="E37" i="18"/>
  <c r="E47" i="18"/>
  <c r="E150" i="18"/>
  <c r="M150" i="18" s="1"/>
  <c r="L144" i="18"/>
  <c r="E46" i="18"/>
  <c r="E71" i="18"/>
  <c r="E75" i="18"/>
  <c r="D93" i="18"/>
  <c r="L133" i="18"/>
  <c r="E180" i="18"/>
  <c r="E221" i="18"/>
  <c r="I134" i="18"/>
  <c r="N128" i="18"/>
  <c r="N129" i="18"/>
  <c r="N132" i="18"/>
  <c r="N145" i="18"/>
  <c r="N146" i="18"/>
  <c r="N147" i="18"/>
  <c r="E158" i="18"/>
  <c r="E34" i="18"/>
  <c r="E48" i="18"/>
  <c r="E73" i="18"/>
  <c r="E77" i="18"/>
  <c r="E113" i="18"/>
  <c r="G135" i="18"/>
  <c r="E159" i="18"/>
  <c r="E182" i="18"/>
  <c r="E223" i="18"/>
  <c r="E157" i="18"/>
  <c r="E168" i="18"/>
  <c r="M146" i="18"/>
  <c r="M147" i="18"/>
  <c r="E199" i="18"/>
  <c r="E210" i="18"/>
  <c r="L135" i="18"/>
  <c r="N144" i="18"/>
  <c r="H134" i="18"/>
  <c r="G149" i="18"/>
  <c r="E170" i="18"/>
  <c r="D50" i="18"/>
  <c r="E36" i="18"/>
  <c r="C93" i="18"/>
  <c r="G150" i="18"/>
  <c r="K150" i="18" s="1"/>
  <c r="N149" i="18"/>
  <c r="M144" i="18"/>
  <c r="C149" i="18"/>
  <c r="M135" i="18"/>
  <c r="G134" i="18"/>
  <c r="K134" i="18" s="1"/>
  <c r="E91" i="18"/>
  <c r="D51" i="18"/>
  <c r="C50" i="18"/>
  <c r="L150" i="18"/>
  <c r="N150" i="18"/>
  <c r="E90" i="18"/>
  <c r="F134" i="18"/>
  <c r="N143" i="18"/>
  <c r="E44" i="18"/>
  <c r="C51" i="18"/>
  <c r="K131" i="18"/>
  <c r="K144" i="18"/>
  <c r="L131" i="18"/>
  <c r="D149" i="18"/>
  <c r="L149" i="18" s="1"/>
  <c r="E134" i="18"/>
  <c r="M131" i="18"/>
  <c r="E149" i="18"/>
  <c r="N131" i="18"/>
  <c r="E171" i="18"/>
  <c r="K128" i="18"/>
  <c r="L128" i="18"/>
  <c r="E223" i="17"/>
  <c r="E213" i="17"/>
  <c r="E212" i="17"/>
  <c r="E210" i="17"/>
  <c r="E209" i="17"/>
  <c r="E208" i="17"/>
  <c r="E207" i="17"/>
  <c r="E200" i="17"/>
  <c r="E199" i="17"/>
  <c r="E197" i="17"/>
  <c r="E184" i="17"/>
  <c r="E182" i="17"/>
  <c r="E181" i="17"/>
  <c r="E180" i="17"/>
  <c r="E179" i="17"/>
  <c r="E178" i="17"/>
  <c r="E168" i="17"/>
  <c r="E167" i="17"/>
  <c r="E159" i="17"/>
  <c r="E158" i="17"/>
  <c r="E157" i="17"/>
  <c r="I149" i="17"/>
  <c r="N147" i="17"/>
  <c r="M147" i="17"/>
  <c r="L147" i="17"/>
  <c r="K147" i="17"/>
  <c r="N146" i="17"/>
  <c r="L146" i="17"/>
  <c r="K146" i="17"/>
  <c r="N145" i="17"/>
  <c r="M145" i="17"/>
  <c r="L145" i="17"/>
  <c r="K145" i="17"/>
  <c r="I150" i="17"/>
  <c r="H150" i="17"/>
  <c r="N144" i="17"/>
  <c r="M144" i="17"/>
  <c r="D150" i="17"/>
  <c r="C150" i="17"/>
  <c r="J149" i="17"/>
  <c r="H149" i="17"/>
  <c r="G149" i="17"/>
  <c r="F149" i="17"/>
  <c r="E149" i="17"/>
  <c r="L143" i="17"/>
  <c r="K143" i="17"/>
  <c r="N133" i="17"/>
  <c r="M133" i="17"/>
  <c r="L133" i="17"/>
  <c r="K133" i="17"/>
  <c r="N132" i="17"/>
  <c r="M132" i="17"/>
  <c r="L132" i="17"/>
  <c r="K132" i="17"/>
  <c r="J135" i="17"/>
  <c r="I135" i="17"/>
  <c r="H135" i="17"/>
  <c r="G135" i="17"/>
  <c r="F135" i="17"/>
  <c r="E135" i="17"/>
  <c r="D135" i="17"/>
  <c r="C135" i="17"/>
  <c r="N130" i="17"/>
  <c r="M130" i="17"/>
  <c r="L130" i="17"/>
  <c r="K130" i="17"/>
  <c r="N129" i="17"/>
  <c r="M129" i="17"/>
  <c r="L129" i="17"/>
  <c r="K129" i="17"/>
  <c r="J134" i="17"/>
  <c r="I134" i="17"/>
  <c r="H134" i="17"/>
  <c r="G134" i="17"/>
  <c r="F134" i="17"/>
  <c r="M128" i="17"/>
  <c r="D134" i="17"/>
  <c r="C134" i="17"/>
  <c r="E114" i="17"/>
  <c r="E112" i="17"/>
  <c r="E92" i="17"/>
  <c r="E77" i="17"/>
  <c r="E76" i="17"/>
  <c r="E73" i="17"/>
  <c r="E72" i="17"/>
  <c r="E70" i="17"/>
  <c r="E46" i="17"/>
  <c r="E37" i="17"/>
  <c r="E35" i="17"/>
  <c r="E160" i="18" l="1"/>
  <c r="E160" i="17"/>
  <c r="N134" i="18"/>
  <c r="N135" i="18"/>
  <c r="K135" i="18"/>
  <c r="M149" i="18"/>
  <c r="L134" i="18"/>
  <c r="E169" i="18"/>
  <c r="K149" i="18"/>
  <c r="M134" i="18"/>
  <c r="E93" i="18"/>
  <c r="E50" i="18"/>
  <c r="E51" i="18"/>
  <c r="L150" i="17"/>
  <c r="M135" i="17"/>
  <c r="L135" i="17"/>
  <c r="L134" i="17"/>
  <c r="N134" i="17"/>
  <c r="N135" i="17"/>
  <c r="N149" i="17"/>
  <c r="M146" i="17"/>
  <c r="F150" i="17"/>
  <c r="C93" i="17"/>
  <c r="C50" i="17"/>
  <c r="G150" i="17"/>
  <c r="K150" i="17" s="1"/>
  <c r="E166" i="17"/>
  <c r="E222" i="17"/>
  <c r="E36" i="17"/>
  <c r="D93" i="17"/>
  <c r="M149" i="17"/>
  <c r="E169" i="17"/>
  <c r="D50" i="17"/>
  <c r="E71" i="17"/>
  <c r="E75" i="17"/>
  <c r="E91" i="17"/>
  <c r="E198" i="17"/>
  <c r="C149" i="17"/>
  <c r="K149" i="17" s="1"/>
  <c r="E221" i="17"/>
  <c r="E34" i="17"/>
  <c r="E47" i="17"/>
  <c r="E113" i="17"/>
  <c r="E183" i="17"/>
  <c r="D51" i="17"/>
  <c r="E48" i="17"/>
  <c r="E150" i="17"/>
  <c r="M150" i="17" s="1"/>
  <c r="E74" i="17"/>
  <c r="E45" i="17"/>
  <c r="K134" i="17"/>
  <c r="K135" i="17"/>
  <c r="N131" i="17"/>
  <c r="J150" i="17"/>
  <c r="E185" i="17"/>
  <c r="E214" i="17"/>
  <c r="E134" i="17"/>
  <c r="M134" i="17" s="1"/>
  <c r="E90" i="17"/>
  <c r="E44" i="17"/>
  <c r="C51" i="17"/>
  <c r="K131" i="17"/>
  <c r="K144" i="17"/>
  <c r="E170" i="17"/>
  <c r="L131" i="17"/>
  <c r="L144" i="17"/>
  <c r="D149" i="17"/>
  <c r="L149" i="17" s="1"/>
  <c r="M143" i="17"/>
  <c r="N128" i="17"/>
  <c r="M131" i="17"/>
  <c r="E171" i="17"/>
  <c r="K128" i="17"/>
  <c r="N143" i="17"/>
  <c r="L128" i="17"/>
  <c r="E50" i="17" l="1"/>
  <c r="E93" i="17"/>
  <c r="N150" i="17"/>
  <c r="E51" i="17"/>
  <c r="E213" i="16" l="1"/>
  <c r="E184" i="16"/>
  <c r="E159" i="16"/>
  <c r="M147" i="16"/>
  <c r="L147" i="16"/>
  <c r="L146" i="16"/>
  <c r="L145" i="16"/>
  <c r="J150" i="16"/>
  <c r="I150" i="16"/>
  <c r="G150" i="16"/>
  <c r="M144" i="16"/>
  <c r="D150" i="16"/>
  <c r="J149" i="16"/>
  <c r="I149" i="16"/>
  <c r="E149" i="16"/>
  <c r="D149" i="16"/>
  <c r="M132" i="16"/>
  <c r="L132" i="16"/>
  <c r="J135" i="16"/>
  <c r="I135" i="16"/>
  <c r="H135" i="16"/>
  <c r="G135" i="16"/>
  <c r="E135" i="16"/>
  <c r="D135" i="16"/>
  <c r="N130" i="16"/>
  <c r="M130" i="16"/>
  <c r="L130" i="16"/>
  <c r="K130" i="16"/>
  <c r="M129" i="16"/>
  <c r="L129" i="16"/>
  <c r="I134" i="16"/>
  <c r="H134" i="16"/>
  <c r="G134" i="16"/>
  <c r="E134" i="16"/>
  <c r="E35" i="16"/>
  <c r="E207" i="16"/>
  <c r="H149" i="16"/>
  <c r="H150" i="16"/>
  <c r="E184" i="15"/>
  <c r="E180" i="15"/>
  <c r="N147" i="15"/>
  <c r="M147" i="15"/>
  <c r="L146" i="15"/>
  <c r="M145" i="15"/>
  <c r="L145" i="15"/>
  <c r="J150" i="15"/>
  <c r="I150" i="15"/>
  <c r="H150" i="15"/>
  <c r="F150" i="15"/>
  <c r="E150" i="15"/>
  <c r="C150" i="15"/>
  <c r="J149" i="15"/>
  <c r="I149" i="15"/>
  <c r="H149" i="15"/>
  <c r="G149" i="15"/>
  <c r="F149" i="15"/>
  <c r="E149" i="15"/>
  <c r="L143" i="15"/>
  <c r="M133" i="15"/>
  <c r="L133" i="15"/>
  <c r="N132" i="15"/>
  <c r="M132" i="15"/>
  <c r="L132" i="15"/>
  <c r="K132" i="15"/>
  <c r="I135" i="15"/>
  <c r="E135" i="15"/>
  <c r="N130" i="15"/>
  <c r="M130" i="15"/>
  <c r="N129" i="15"/>
  <c r="M129" i="15"/>
  <c r="L129" i="15"/>
  <c r="K129" i="15"/>
  <c r="J134" i="15"/>
  <c r="I134" i="15"/>
  <c r="H134" i="15"/>
  <c r="F134" i="15"/>
  <c r="M128" i="15"/>
  <c r="D134" i="15"/>
  <c r="C134" i="15"/>
  <c r="E76" i="15"/>
  <c r="E207" i="15"/>
  <c r="E214" i="14"/>
  <c r="E213" i="14"/>
  <c r="E212" i="14"/>
  <c r="E198" i="14"/>
  <c r="M147" i="14"/>
  <c r="L147" i="14"/>
  <c r="L146" i="14"/>
  <c r="J150" i="14"/>
  <c r="I150" i="14"/>
  <c r="H150" i="14"/>
  <c r="E150" i="14"/>
  <c r="D150" i="14"/>
  <c r="C150" i="14"/>
  <c r="J149" i="14"/>
  <c r="I149" i="14"/>
  <c r="H149" i="14"/>
  <c r="F149" i="14"/>
  <c r="E149" i="14"/>
  <c r="D149" i="14"/>
  <c r="M132" i="14"/>
  <c r="L132" i="14"/>
  <c r="H135" i="14"/>
  <c r="M131" i="14"/>
  <c r="L131" i="14"/>
  <c r="N130" i="14"/>
  <c r="M130" i="14"/>
  <c r="L130" i="14"/>
  <c r="K130" i="14"/>
  <c r="M129" i="14"/>
  <c r="E134" i="14"/>
  <c r="E76" i="14"/>
  <c r="E207" i="14"/>
  <c r="E159" i="9"/>
  <c r="E159" i="7"/>
  <c r="E159" i="10" l="1"/>
  <c r="G134" i="15"/>
  <c r="K134" i="15" s="1"/>
  <c r="E159" i="15"/>
  <c r="E213" i="15"/>
  <c r="E159" i="8"/>
  <c r="E198" i="16"/>
  <c r="E214" i="16"/>
  <c r="N133" i="15"/>
  <c r="E212" i="16"/>
  <c r="E77" i="15"/>
  <c r="E183" i="16"/>
  <c r="E179" i="15"/>
  <c r="M133" i="16"/>
  <c r="E76" i="16"/>
  <c r="H134" i="14"/>
  <c r="L128" i="16"/>
  <c r="E158" i="15"/>
  <c r="E158" i="8"/>
  <c r="E200" i="15"/>
  <c r="E208" i="16"/>
  <c r="E178" i="15"/>
  <c r="J134" i="14"/>
  <c r="I134" i="14"/>
  <c r="M134" i="14" s="1"/>
  <c r="E159" i="12"/>
  <c r="E209" i="15"/>
  <c r="J134" i="16"/>
  <c r="L129" i="14"/>
  <c r="E180" i="16"/>
  <c r="E181" i="14"/>
  <c r="E210" i="15"/>
  <c r="E114" i="16"/>
  <c r="E209" i="16"/>
  <c r="E208" i="15"/>
  <c r="E197" i="15"/>
  <c r="E181" i="15"/>
  <c r="E181" i="16"/>
  <c r="L133" i="16"/>
  <c r="D160" i="16"/>
  <c r="K143" i="15"/>
  <c r="K147" i="15"/>
  <c r="L144" i="15"/>
  <c r="L147" i="15"/>
  <c r="C160" i="7"/>
  <c r="C160" i="12"/>
  <c r="D160" i="10"/>
  <c r="D160" i="6"/>
  <c r="C135" i="16"/>
  <c r="K135" i="16" s="1"/>
  <c r="K132" i="16"/>
  <c r="N131" i="16"/>
  <c r="N132" i="16"/>
  <c r="H135" i="15"/>
  <c r="K130" i="15"/>
  <c r="K133" i="15"/>
  <c r="F135" i="15"/>
  <c r="N132" i="14"/>
  <c r="G135" i="15"/>
  <c r="K129" i="16"/>
  <c r="I135" i="14"/>
  <c r="J135" i="15"/>
  <c r="J135" i="14"/>
  <c r="C135" i="15"/>
  <c r="K132" i="14"/>
  <c r="L130" i="15"/>
  <c r="D135" i="15"/>
  <c r="E77" i="16"/>
  <c r="D160" i="7"/>
  <c r="D160" i="12"/>
  <c r="C160" i="6"/>
  <c r="C160" i="10"/>
  <c r="E160" i="10" s="1"/>
  <c r="E158" i="12"/>
  <c r="E159" i="13"/>
  <c r="E72" i="16"/>
  <c r="E92" i="16"/>
  <c r="C160" i="16"/>
  <c r="F134" i="14"/>
  <c r="C160" i="9"/>
  <c r="C160" i="15"/>
  <c r="D160" i="9"/>
  <c r="C160" i="14"/>
  <c r="D160" i="15"/>
  <c r="C160" i="13"/>
  <c r="D160" i="14"/>
  <c r="C160" i="8"/>
  <c r="D160" i="8"/>
  <c r="D160" i="13"/>
  <c r="E114" i="14"/>
  <c r="E35" i="14"/>
  <c r="E45" i="14"/>
  <c r="E75" i="14"/>
  <c r="E91" i="14"/>
  <c r="E167" i="14"/>
  <c r="G150" i="15"/>
  <c r="K150" i="15" s="1"/>
  <c r="M145" i="16"/>
  <c r="M146" i="16"/>
  <c r="E166" i="15"/>
  <c r="N145" i="16"/>
  <c r="L143" i="14"/>
  <c r="E36" i="14"/>
  <c r="E92" i="14"/>
  <c r="E200" i="14"/>
  <c r="E222" i="14"/>
  <c r="E157" i="12"/>
  <c r="E44" i="16"/>
  <c r="E113" i="16"/>
  <c r="E178" i="16"/>
  <c r="E182" i="16"/>
  <c r="E197" i="16"/>
  <c r="E92" i="15"/>
  <c r="E34" i="14"/>
  <c r="E48" i="14"/>
  <c r="E70" i="14"/>
  <c r="E74" i="14"/>
  <c r="E166" i="14"/>
  <c r="E209" i="14"/>
  <c r="D51" i="14"/>
  <c r="K146" i="14"/>
  <c r="M146" i="15"/>
  <c r="D50" i="16"/>
  <c r="E223" i="16"/>
  <c r="E45" i="16"/>
  <c r="E91" i="16"/>
  <c r="E159" i="6"/>
  <c r="E157" i="8"/>
  <c r="E178" i="14"/>
  <c r="E223" i="14"/>
  <c r="E37" i="16"/>
  <c r="E47" i="16"/>
  <c r="E73" i="16"/>
  <c r="K128" i="16"/>
  <c r="K133" i="16"/>
  <c r="K143" i="16"/>
  <c r="K144" i="16"/>
  <c r="K145" i="16"/>
  <c r="K146" i="16"/>
  <c r="K147" i="16"/>
  <c r="E167" i="16"/>
  <c r="E199" i="16"/>
  <c r="E210" i="16"/>
  <c r="E45" i="15"/>
  <c r="E199" i="15"/>
  <c r="E221" i="15"/>
  <c r="E183" i="14"/>
  <c r="E221" i="14"/>
  <c r="E112" i="14"/>
  <c r="E158" i="14"/>
  <c r="E168" i="14"/>
  <c r="M149" i="15"/>
  <c r="M150" i="15"/>
  <c r="E185" i="15"/>
  <c r="E222" i="15"/>
  <c r="E184" i="14"/>
  <c r="N146" i="15"/>
  <c r="L133" i="14"/>
  <c r="L145" i="14"/>
  <c r="E37" i="15"/>
  <c r="E47" i="15"/>
  <c r="E73" i="15"/>
  <c r="E113" i="15"/>
  <c r="E182" i="15"/>
  <c r="E223" i="15"/>
  <c r="E48" i="16"/>
  <c r="E185" i="16"/>
  <c r="E200" i="16"/>
  <c r="N145" i="15"/>
  <c r="C50" i="14"/>
  <c r="M146" i="14"/>
  <c r="M133" i="14"/>
  <c r="M145" i="14"/>
  <c r="D93" i="14"/>
  <c r="E34" i="15"/>
  <c r="E48" i="15"/>
  <c r="E70" i="15"/>
  <c r="E74" i="15"/>
  <c r="N150" i="15"/>
  <c r="E158" i="6"/>
  <c r="D50" i="14"/>
  <c r="N144" i="15"/>
  <c r="E114" i="15"/>
  <c r="E183" i="15"/>
  <c r="E214" i="15"/>
  <c r="E168" i="16"/>
  <c r="E70" i="16"/>
  <c r="E74" i="16"/>
  <c r="E90" i="16"/>
  <c r="E222" i="16"/>
  <c r="C134" i="14"/>
  <c r="M149" i="14"/>
  <c r="E72" i="14"/>
  <c r="E168" i="15"/>
  <c r="E36" i="16"/>
  <c r="E158" i="10"/>
  <c r="N129" i="14"/>
  <c r="N146" i="14"/>
  <c r="N147" i="14"/>
  <c r="E35" i="15"/>
  <c r="E71" i="15"/>
  <c r="E75" i="15"/>
  <c r="K145" i="15"/>
  <c r="K146" i="15"/>
  <c r="C51" i="16"/>
  <c r="E46" i="16"/>
  <c r="N133" i="14"/>
  <c r="N144" i="14"/>
  <c r="N145" i="14"/>
  <c r="M144" i="14"/>
  <c r="E37" i="14"/>
  <c r="E47" i="14"/>
  <c r="E73" i="14"/>
  <c r="E77" i="14"/>
  <c r="E113" i="14"/>
  <c r="K144" i="14"/>
  <c r="G150" i="14"/>
  <c r="K150" i="14" s="1"/>
  <c r="E170" i="14"/>
  <c r="E36" i="15"/>
  <c r="D51" i="15"/>
  <c r="E72" i="15"/>
  <c r="E182" i="14"/>
  <c r="E179" i="16"/>
  <c r="M143" i="16"/>
  <c r="D51" i="16"/>
  <c r="E157" i="6"/>
  <c r="E158" i="7"/>
  <c r="E157" i="10"/>
  <c r="E197" i="14"/>
  <c r="E208" i="14"/>
  <c r="E112" i="15"/>
  <c r="N149" i="15"/>
  <c r="E34" i="16"/>
  <c r="L135" i="16"/>
  <c r="L149" i="16"/>
  <c r="E221" i="16"/>
  <c r="E171" i="14"/>
  <c r="E71" i="14"/>
  <c r="K129" i="14"/>
  <c r="K133" i="14"/>
  <c r="K143" i="14"/>
  <c r="K145" i="14"/>
  <c r="K147" i="14"/>
  <c r="E212" i="15"/>
  <c r="D93" i="16"/>
  <c r="E112" i="16"/>
  <c r="F134" i="16"/>
  <c r="N133" i="16"/>
  <c r="N143" i="16"/>
  <c r="N144" i="16"/>
  <c r="F149" i="16"/>
  <c r="N149" i="16" s="1"/>
  <c r="N146" i="16"/>
  <c r="N147" i="16"/>
  <c r="N149" i="14"/>
  <c r="E167" i="15"/>
  <c r="E46" i="15"/>
  <c r="E198" i="15"/>
  <c r="D150" i="15"/>
  <c r="L150" i="15" s="1"/>
  <c r="C93" i="14"/>
  <c r="E158" i="13"/>
  <c r="C51" i="14"/>
  <c r="D134" i="14"/>
  <c r="E179" i="14"/>
  <c r="C149" i="15"/>
  <c r="K149" i="15" s="1"/>
  <c r="C50" i="15"/>
  <c r="E90" i="15"/>
  <c r="G149" i="16"/>
  <c r="G149" i="14"/>
  <c r="E158" i="9"/>
  <c r="E180" i="14"/>
  <c r="E199" i="14"/>
  <c r="E210" i="14"/>
  <c r="N143" i="15"/>
  <c r="D50" i="15"/>
  <c r="E91" i="15"/>
  <c r="E185" i="14"/>
  <c r="E71" i="16"/>
  <c r="E75" i="16"/>
  <c r="E157" i="16"/>
  <c r="L144" i="16"/>
  <c r="C150" i="16"/>
  <c r="K150" i="16" s="1"/>
  <c r="M149" i="16"/>
  <c r="N129" i="16"/>
  <c r="C50" i="16"/>
  <c r="M134" i="16"/>
  <c r="M135" i="16"/>
  <c r="L150" i="16"/>
  <c r="C134" i="16"/>
  <c r="K134" i="16" s="1"/>
  <c r="C93" i="16"/>
  <c r="M128" i="16"/>
  <c r="E150" i="16"/>
  <c r="M150" i="16" s="1"/>
  <c r="E166" i="16"/>
  <c r="M131" i="16"/>
  <c r="D134" i="16"/>
  <c r="L134" i="16" s="1"/>
  <c r="E158" i="16"/>
  <c r="N128" i="16"/>
  <c r="F150" i="16"/>
  <c r="N150" i="16" s="1"/>
  <c r="F135" i="16"/>
  <c r="N135" i="16" s="1"/>
  <c r="L143" i="16"/>
  <c r="K131" i="16"/>
  <c r="C149" i="16"/>
  <c r="E171" i="16"/>
  <c r="L131" i="16"/>
  <c r="E157" i="15"/>
  <c r="M135" i="15"/>
  <c r="L134" i="15"/>
  <c r="C93" i="15"/>
  <c r="N134" i="15"/>
  <c r="E44" i="15"/>
  <c r="C51" i="15"/>
  <c r="K131" i="15"/>
  <c r="K144" i="15"/>
  <c r="E170" i="15"/>
  <c r="L131" i="15"/>
  <c r="D149" i="15"/>
  <c r="L149" i="15" s="1"/>
  <c r="E134" i="15"/>
  <c r="M134" i="15" s="1"/>
  <c r="M144" i="15"/>
  <c r="N131" i="15"/>
  <c r="E171" i="15"/>
  <c r="M143" i="15"/>
  <c r="D93" i="15"/>
  <c r="M131" i="15"/>
  <c r="K128" i="15"/>
  <c r="N128" i="15"/>
  <c r="L128" i="15"/>
  <c r="M150" i="14"/>
  <c r="F150" i="14"/>
  <c r="N150" i="14" s="1"/>
  <c r="L150" i="14"/>
  <c r="L149" i="14"/>
  <c r="C135" i="14"/>
  <c r="F135" i="14"/>
  <c r="G135" i="14"/>
  <c r="G134" i="14"/>
  <c r="E46" i="14"/>
  <c r="M128" i="14"/>
  <c r="M143" i="14"/>
  <c r="E90" i="14"/>
  <c r="N128" i="14"/>
  <c r="N143" i="14"/>
  <c r="E44" i="14"/>
  <c r="K131" i="14"/>
  <c r="C149" i="14"/>
  <c r="E159" i="14"/>
  <c r="D135" i="14"/>
  <c r="L135" i="14" s="1"/>
  <c r="E135" i="14"/>
  <c r="N131" i="14"/>
  <c r="E157" i="14"/>
  <c r="K128" i="14"/>
  <c r="L144" i="14"/>
  <c r="L128" i="14"/>
  <c r="E157" i="13"/>
  <c r="E157" i="9"/>
  <c r="E157" i="7"/>
  <c r="E159" i="1"/>
  <c r="E214" i="13"/>
  <c r="E213" i="13"/>
  <c r="E212" i="13"/>
  <c r="E198" i="13"/>
  <c r="M147" i="13"/>
  <c r="L147" i="13"/>
  <c r="L146" i="13"/>
  <c r="L145" i="13"/>
  <c r="J150" i="13"/>
  <c r="I150" i="13"/>
  <c r="H150" i="13"/>
  <c r="G150" i="13"/>
  <c r="F150" i="13"/>
  <c r="L144" i="13"/>
  <c r="J149" i="13"/>
  <c r="I149" i="13"/>
  <c r="H149" i="13"/>
  <c r="F149" i="13"/>
  <c r="D149" i="13"/>
  <c r="C149" i="13"/>
  <c r="M132" i="13"/>
  <c r="L132" i="13"/>
  <c r="I135" i="13"/>
  <c r="H135" i="13"/>
  <c r="E135" i="13"/>
  <c r="D135" i="13"/>
  <c r="N130" i="13"/>
  <c r="M130" i="13"/>
  <c r="L130" i="13"/>
  <c r="K130" i="13"/>
  <c r="M129" i="13"/>
  <c r="J134" i="13"/>
  <c r="G134" i="13"/>
  <c r="E76" i="13"/>
  <c r="E207" i="13"/>
  <c r="E185" i="13"/>
  <c r="E184" i="13"/>
  <c r="E183" i="13"/>
  <c r="E182" i="13"/>
  <c r="N134" i="14" l="1"/>
  <c r="L134" i="14"/>
  <c r="E160" i="8"/>
  <c r="L128" i="13"/>
  <c r="E160" i="16"/>
  <c r="E160" i="7"/>
  <c r="E160" i="13"/>
  <c r="E160" i="14"/>
  <c r="E160" i="15"/>
  <c r="E160" i="9"/>
  <c r="E160" i="6"/>
  <c r="E160" i="12"/>
  <c r="E169" i="15"/>
  <c r="H134" i="13"/>
  <c r="I134" i="13"/>
  <c r="E134" i="13"/>
  <c r="N134" i="16"/>
  <c r="E51" i="14"/>
  <c r="E72" i="13"/>
  <c r="E199" i="13"/>
  <c r="E221" i="13"/>
  <c r="E210" i="13"/>
  <c r="E180" i="13"/>
  <c r="M133" i="13"/>
  <c r="E93" i="15"/>
  <c r="N135" i="15"/>
  <c r="K132" i="13"/>
  <c r="N132" i="13"/>
  <c r="L135" i="15"/>
  <c r="K135" i="15"/>
  <c r="M135" i="14"/>
  <c r="N135" i="14"/>
  <c r="E92" i="13"/>
  <c r="D160" i="1"/>
  <c r="C160" i="1"/>
  <c r="E50" i="16"/>
  <c r="J135" i="13"/>
  <c r="E74" i="13"/>
  <c r="E150" i="13"/>
  <c r="M150" i="13" s="1"/>
  <c r="L129" i="13"/>
  <c r="L133" i="13"/>
  <c r="D150" i="13"/>
  <c r="L150" i="13" s="1"/>
  <c r="E51" i="16"/>
  <c r="E93" i="14"/>
  <c r="E166" i="13"/>
  <c r="E157" i="1"/>
  <c r="E50" i="14"/>
  <c r="E181" i="13"/>
  <c r="E200" i="13"/>
  <c r="E222" i="13"/>
  <c r="E70" i="13"/>
  <c r="E114" i="13"/>
  <c r="E208" i="13"/>
  <c r="C51" i="13"/>
  <c r="K134" i="14"/>
  <c r="E51" i="15"/>
  <c r="E169" i="16"/>
  <c r="E50" i="15"/>
  <c r="E169" i="14"/>
  <c r="E223" i="13"/>
  <c r="E158" i="1"/>
  <c r="C135" i="13"/>
  <c r="K146" i="13"/>
  <c r="K145" i="13"/>
  <c r="L135" i="13"/>
  <c r="N133" i="13"/>
  <c r="E48" i="13"/>
  <c r="E77" i="13"/>
  <c r="E113" i="13"/>
  <c r="K133" i="13"/>
  <c r="K147" i="13"/>
  <c r="D134" i="13"/>
  <c r="E178" i="13"/>
  <c r="E197" i="13"/>
  <c r="D50" i="13"/>
  <c r="K149" i="16"/>
  <c r="E170" i="13"/>
  <c r="E71" i="13"/>
  <c r="E36" i="13"/>
  <c r="K129" i="13"/>
  <c r="K144" i="13"/>
  <c r="E75" i="13"/>
  <c r="E46" i="13"/>
  <c r="E37" i="13"/>
  <c r="E47" i="13"/>
  <c r="K149" i="14"/>
  <c r="E93" i="16"/>
  <c r="E167" i="13"/>
  <c r="E179" i="13"/>
  <c r="E209" i="13"/>
  <c r="E170" i="16"/>
  <c r="K135" i="14"/>
  <c r="E34" i="13"/>
  <c r="C50" i="13"/>
  <c r="E73" i="13"/>
  <c r="M143" i="13"/>
  <c r="E149" i="13"/>
  <c r="M149" i="13" s="1"/>
  <c r="E112" i="13"/>
  <c r="F134" i="13"/>
  <c r="N134" i="13" s="1"/>
  <c r="F135" i="13"/>
  <c r="N150" i="13"/>
  <c r="N146" i="13"/>
  <c r="E44" i="13"/>
  <c r="E90" i="13"/>
  <c r="G135" i="13"/>
  <c r="G149" i="13"/>
  <c r="K149" i="13" s="1"/>
  <c r="M146" i="13"/>
  <c r="N143" i="13"/>
  <c r="N149" i="13"/>
  <c r="N145" i="13"/>
  <c r="N147" i="13"/>
  <c r="E35" i="13"/>
  <c r="E91" i="13"/>
  <c r="E168" i="13"/>
  <c r="E171" i="13"/>
  <c r="L149" i="13"/>
  <c r="M145" i="13"/>
  <c r="K143" i="13"/>
  <c r="M135" i="13"/>
  <c r="C134" i="13"/>
  <c r="K134" i="13" s="1"/>
  <c r="N129" i="13"/>
  <c r="D93" i="13"/>
  <c r="D51" i="13"/>
  <c r="M131" i="13"/>
  <c r="M144" i="13"/>
  <c r="E45" i="13"/>
  <c r="N131" i="13"/>
  <c r="N144" i="13"/>
  <c r="K128" i="13"/>
  <c r="C150" i="13"/>
  <c r="K150" i="13" s="1"/>
  <c r="C93" i="13"/>
  <c r="M128" i="13"/>
  <c r="N128" i="13"/>
  <c r="K131" i="13"/>
  <c r="L143" i="13"/>
  <c r="L131" i="13"/>
  <c r="E160" i="1" l="1"/>
  <c r="M134" i="13"/>
  <c r="L134" i="13"/>
  <c r="N135" i="13"/>
  <c r="K135" i="13"/>
  <c r="E51" i="13"/>
  <c r="E50" i="13"/>
  <c r="E169" i="13"/>
  <c r="E93" i="13"/>
  <c r="E223" i="12" l="1"/>
  <c r="E222" i="12"/>
  <c r="E221" i="12"/>
  <c r="E214" i="12"/>
  <c r="E213" i="12"/>
  <c r="E212" i="12"/>
  <c r="E210" i="12"/>
  <c r="E209" i="12"/>
  <c r="E208" i="12"/>
  <c r="E207" i="12"/>
  <c r="E200" i="12"/>
  <c r="E199" i="12"/>
  <c r="E198" i="12"/>
  <c r="E197" i="12"/>
  <c r="E185" i="12"/>
  <c r="E184" i="12"/>
  <c r="E182" i="12"/>
  <c r="E181" i="12"/>
  <c r="E180" i="12"/>
  <c r="E179" i="12"/>
  <c r="E178" i="12"/>
  <c r="E168" i="12"/>
  <c r="E167" i="12"/>
  <c r="E166" i="12"/>
  <c r="J150" i="12"/>
  <c r="I150" i="12"/>
  <c r="H150" i="12"/>
  <c r="C150" i="12"/>
  <c r="G149" i="12"/>
  <c r="F149" i="12"/>
  <c r="E149" i="12"/>
  <c r="D149" i="12"/>
  <c r="N147" i="12"/>
  <c r="M147" i="12"/>
  <c r="L147" i="12"/>
  <c r="K147" i="12"/>
  <c r="N146" i="12"/>
  <c r="M146" i="12"/>
  <c r="L146" i="12"/>
  <c r="K146" i="12"/>
  <c r="N145" i="12"/>
  <c r="M145" i="12"/>
  <c r="L145" i="12"/>
  <c r="K145" i="12"/>
  <c r="M144" i="12"/>
  <c r="G150" i="12"/>
  <c r="F150" i="12"/>
  <c r="E150" i="12"/>
  <c r="L144" i="12"/>
  <c r="K144" i="12"/>
  <c r="J149" i="12"/>
  <c r="I149" i="12"/>
  <c r="H149" i="12"/>
  <c r="N143" i="12"/>
  <c r="M143" i="12"/>
  <c r="L143" i="12"/>
  <c r="C149" i="12"/>
  <c r="N133" i="12"/>
  <c r="M133" i="12"/>
  <c r="L133" i="12"/>
  <c r="K133" i="12"/>
  <c r="N132" i="12"/>
  <c r="M132" i="12"/>
  <c r="L132" i="12"/>
  <c r="K132" i="12"/>
  <c r="J135" i="12"/>
  <c r="I135" i="12"/>
  <c r="H135" i="12"/>
  <c r="G135" i="12"/>
  <c r="F135" i="12"/>
  <c r="M131" i="12"/>
  <c r="D135" i="12"/>
  <c r="C135" i="12"/>
  <c r="N130" i="12"/>
  <c r="M130" i="12"/>
  <c r="L130" i="12"/>
  <c r="K130" i="12"/>
  <c r="N129" i="12"/>
  <c r="M129" i="12"/>
  <c r="L129" i="12"/>
  <c r="K129" i="12"/>
  <c r="J134" i="12"/>
  <c r="I134" i="12"/>
  <c r="H134" i="12"/>
  <c r="G134" i="12"/>
  <c r="F134" i="12"/>
  <c r="E134" i="12"/>
  <c r="D134" i="12"/>
  <c r="C134" i="12"/>
  <c r="E114" i="12"/>
  <c r="E113" i="12"/>
  <c r="E112" i="12"/>
  <c r="C93" i="12"/>
  <c r="E91" i="12"/>
  <c r="D93" i="12"/>
  <c r="E77" i="12"/>
  <c r="E76" i="12"/>
  <c r="E75" i="12"/>
  <c r="E74" i="12"/>
  <c r="E73" i="12"/>
  <c r="E72" i="12"/>
  <c r="E71" i="12"/>
  <c r="E70" i="12"/>
  <c r="E48" i="12"/>
  <c r="D51" i="12"/>
  <c r="E47" i="12"/>
  <c r="E46" i="12"/>
  <c r="D50" i="12"/>
  <c r="E44" i="12"/>
  <c r="E37" i="12"/>
  <c r="E36" i="12"/>
  <c r="E35" i="12"/>
  <c r="E34" i="12"/>
  <c r="M134" i="12" l="1"/>
  <c r="L134" i="12"/>
  <c r="M150" i="12"/>
  <c r="L149" i="12"/>
  <c r="M149" i="12"/>
  <c r="E93" i="12"/>
  <c r="E183" i="12"/>
  <c r="K134" i="12"/>
  <c r="K149" i="12"/>
  <c r="E169" i="12"/>
  <c r="N150" i="12"/>
  <c r="K135" i="12"/>
  <c r="L135" i="12"/>
  <c r="N134" i="12"/>
  <c r="N135" i="12"/>
  <c r="N149" i="12"/>
  <c r="K150" i="12"/>
  <c r="E135" i="12"/>
  <c r="M135" i="12" s="1"/>
  <c r="N131" i="12"/>
  <c r="N144" i="12"/>
  <c r="K128" i="12"/>
  <c r="K143" i="12"/>
  <c r="E170" i="12"/>
  <c r="C50" i="12"/>
  <c r="E50" i="12" s="1"/>
  <c r="E92" i="12"/>
  <c r="L128" i="12"/>
  <c r="D150" i="12"/>
  <c r="L150" i="12" s="1"/>
  <c r="E45" i="12"/>
  <c r="E90" i="12"/>
  <c r="N128" i="12"/>
  <c r="E171" i="12"/>
  <c r="C51" i="12"/>
  <c r="E51" i="12" s="1"/>
  <c r="K131" i="12"/>
  <c r="M128" i="12"/>
  <c r="L131" i="12"/>
  <c r="E214" i="10" l="1"/>
  <c r="E213" i="10"/>
  <c r="E212" i="10"/>
  <c r="E210" i="10"/>
  <c r="E198" i="10"/>
  <c r="E184" i="10"/>
  <c r="E181" i="10"/>
  <c r="E180" i="10"/>
  <c r="N147" i="10"/>
  <c r="M147" i="10"/>
  <c r="L147" i="10"/>
  <c r="K147" i="10"/>
  <c r="L146" i="10"/>
  <c r="M145" i="10"/>
  <c r="L145" i="10"/>
  <c r="J150" i="10"/>
  <c r="I150" i="10"/>
  <c r="H150" i="10"/>
  <c r="F150" i="10"/>
  <c r="E150" i="10"/>
  <c r="L144" i="10"/>
  <c r="J149" i="10"/>
  <c r="I149" i="10"/>
  <c r="H149" i="10"/>
  <c r="E149" i="10"/>
  <c r="D149" i="10"/>
  <c r="M133" i="10"/>
  <c r="L133" i="10"/>
  <c r="M132" i="10"/>
  <c r="L132" i="10"/>
  <c r="K132" i="10"/>
  <c r="J135" i="10"/>
  <c r="I135" i="10"/>
  <c r="H135" i="10"/>
  <c r="G135" i="10"/>
  <c r="F135" i="10"/>
  <c r="E135" i="10"/>
  <c r="D135" i="10"/>
  <c r="C135" i="10"/>
  <c r="M130" i="10"/>
  <c r="L130" i="10"/>
  <c r="K130" i="10"/>
  <c r="M129" i="10"/>
  <c r="L129" i="10"/>
  <c r="K129" i="10"/>
  <c r="I134" i="10"/>
  <c r="H134" i="10"/>
  <c r="G134" i="10"/>
  <c r="F134" i="10"/>
  <c r="M128" i="10"/>
  <c r="D134" i="10"/>
  <c r="E77" i="10"/>
  <c r="E76" i="10"/>
  <c r="E35" i="10"/>
  <c r="E208" i="10"/>
  <c r="E207" i="10"/>
  <c r="E214" i="9"/>
  <c r="E184" i="8"/>
  <c r="E184" i="9"/>
  <c r="L147" i="9"/>
  <c r="N146" i="9"/>
  <c r="M146" i="9"/>
  <c r="L146" i="9"/>
  <c r="K146" i="9"/>
  <c r="L145" i="9"/>
  <c r="J150" i="9"/>
  <c r="I150" i="9"/>
  <c r="H150" i="9"/>
  <c r="G150" i="9"/>
  <c r="F150" i="9"/>
  <c r="M144" i="9"/>
  <c r="L144" i="9"/>
  <c r="K144" i="9"/>
  <c r="I149" i="9"/>
  <c r="H149" i="9"/>
  <c r="D149" i="9"/>
  <c r="C149" i="9"/>
  <c r="N132" i="9"/>
  <c r="M132" i="9"/>
  <c r="L132" i="9"/>
  <c r="K132" i="9"/>
  <c r="J135" i="9"/>
  <c r="I135" i="9"/>
  <c r="H135" i="9"/>
  <c r="G135" i="9"/>
  <c r="F135" i="9"/>
  <c r="E135" i="9"/>
  <c r="D135" i="9"/>
  <c r="C135" i="9"/>
  <c r="M130" i="9"/>
  <c r="L130" i="9"/>
  <c r="N129" i="9"/>
  <c r="L129" i="9"/>
  <c r="K129" i="9"/>
  <c r="D134" i="9"/>
  <c r="C134" i="9"/>
  <c r="E76" i="9"/>
  <c r="E207" i="9"/>
  <c r="E214" i="8"/>
  <c r="E213" i="8"/>
  <c r="E212" i="8"/>
  <c r="E181" i="8"/>
  <c r="L147" i="8"/>
  <c r="K147" i="8"/>
  <c r="M146" i="8"/>
  <c r="L146" i="8"/>
  <c r="L145" i="8"/>
  <c r="J150" i="8"/>
  <c r="I150" i="8"/>
  <c r="H150" i="8"/>
  <c r="G150" i="8"/>
  <c r="F150" i="8"/>
  <c r="E150" i="8"/>
  <c r="D150" i="8"/>
  <c r="C150" i="8"/>
  <c r="J149" i="8"/>
  <c r="I149" i="8"/>
  <c r="H149" i="8"/>
  <c r="G149" i="8"/>
  <c r="N143" i="8"/>
  <c r="M143" i="8"/>
  <c r="D149" i="8"/>
  <c r="C149" i="8"/>
  <c r="N132" i="8"/>
  <c r="M132" i="8"/>
  <c r="L132" i="8"/>
  <c r="K132" i="8"/>
  <c r="H135" i="8"/>
  <c r="N130" i="8"/>
  <c r="M130" i="8"/>
  <c r="L130" i="8"/>
  <c r="K130" i="8"/>
  <c r="N129" i="8"/>
  <c r="M129" i="8"/>
  <c r="L129" i="8"/>
  <c r="K129" i="8"/>
  <c r="H134" i="8"/>
  <c r="G134" i="8"/>
  <c r="C134" i="8"/>
  <c r="E77" i="8"/>
  <c r="E76" i="8"/>
  <c r="E35" i="8"/>
  <c r="E207" i="8"/>
  <c r="F134" i="9" l="1"/>
  <c r="E200" i="10"/>
  <c r="E222" i="10"/>
  <c r="E178" i="10"/>
  <c r="E198" i="8"/>
  <c r="E77" i="9"/>
  <c r="E197" i="10"/>
  <c r="H134" i="9"/>
  <c r="L134" i="9" s="1"/>
  <c r="I134" i="8"/>
  <c r="E179" i="10"/>
  <c r="E183" i="10"/>
  <c r="E209" i="10"/>
  <c r="E199" i="10"/>
  <c r="E210" i="8"/>
  <c r="E179" i="8"/>
  <c r="J134" i="8"/>
  <c r="E210" i="9"/>
  <c r="K133" i="8"/>
  <c r="E185" i="10"/>
  <c r="K133" i="10"/>
  <c r="E223" i="10"/>
  <c r="I134" i="9"/>
  <c r="J134" i="10"/>
  <c r="N134" i="10" s="1"/>
  <c r="E181" i="9"/>
  <c r="F134" i="8"/>
  <c r="E213" i="9"/>
  <c r="E167" i="8"/>
  <c r="E170" i="8"/>
  <c r="E180" i="8"/>
  <c r="E167" i="10"/>
  <c r="E170" i="10"/>
  <c r="E198" i="9"/>
  <c r="E212" i="9"/>
  <c r="E180" i="9"/>
  <c r="E178" i="8"/>
  <c r="E166" i="10"/>
  <c r="E72" i="8"/>
  <c r="M147" i="9"/>
  <c r="N147" i="8"/>
  <c r="G149" i="9"/>
  <c r="K149" i="9" s="1"/>
  <c r="M146" i="10"/>
  <c r="M147" i="8"/>
  <c r="K147" i="9"/>
  <c r="N147" i="9"/>
  <c r="C134" i="10"/>
  <c r="K134" i="10" s="1"/>
  <c r="L133" i="8"/>
  <c r="L133" i="9"/>
  <c r="L128" i="8"/>
  <c r="K133" i="9"/>
  <c r="N130" i="9"/>
  <c r="J135" i="8"/>
  <c r="C135" i="8"/>
  <c r="N129" i="10"/>
  <c r="N130" i="10"/>
  <c r="N132" i="10"/>
  <c r="N133" i="10"/>
  <c r="I135" i="8"/>
  <c r="K130" i="9"/>
  <c r="E135" i="8"/>
  <c r="D135" i="8"/>
  <c r="L135" i="8" s="1"/>
  <c r="F135" i="8"/>
  <c r="G135" i="8"/>
  <c r="E72" i="10"/>
  <c r="J134" i="9"/>
  <c r="J149" i="9"/>
  <c r="K144" i="10"/>
  <c r="K145" i="10"/>
  <c r="K146" i="10"/>
  <c r="E91" i="10"/>
  <c r="E92" i="10"/>
  <c r="G134" i="9"/>
  <c r="K134" i="9" s="1"/>
  <c r="E71" i="9"/>
  <c r="E75" i="9"/>
  <c r="E91" i="9"/>
  <c r="G150" i="10"/>
  <c r="C149" i="10"/>
  <c r="D50" i="8"/>
  <c r="E34" i="10"/>
  <c r="C50" i="10"/>
  <c r="E48" i="10"/>
  <c r="E114" i="10"/>
  <c r="E113" i="8"/>
  <c r="K145" i="8"/>
  <c r="E171" i="8"/>
  <c r="E182" i="10"/>
  <c r="D51" i="8"/>
  <c r="E200" i="8"/>
  <c r="E44" i="9"/>
  <c r="E48" i="9"/>
  <c r="E73" i="9"/>
  <c r="E185" i="9"/>
  <c r="E185" i="8"/>
  <c r="E200" i="9"/>
  <c r="E222" i="9"/>
  <c r="E73" i="10"/>
  <c r="N143" i="10"/>
  <c r="N145" i="10"/>
  <c r="N146" i="10"/>
  <c r="E45" i="8"/>
  <c r="E71" i="8"/>
  <c r="E75" i="8"/>
  <c r="E91" i="8"/>
  <c r="N144" i="9"/>
  <c r="E166" i="9"/>
  <c r="E36" i="8"/>
  <c r="E46" i="8"/>
  <c r="E199" i="8"/>
  <c r="E36" i="9"/>
  <c r="E46" i="9"/>
  <c r="E209" i="9"/>
  <c r="E34" i="8"/>
  <c r="E44" i="8"/>
  <c r="E48" i="8"/>
  <c r="E70" i="8"/>
  <c r="E74" i="8"/>
  <c r="C50" i="8"/>
  <c r="D150" i="9"/>
  <c r="L150" i="9" s="1"/>
  <c r="M145" i="9"/>
  <c r="D150" i="10"/>
  <c r="L150" i="10" s="1"/>
  <c r="D50" i="10"/>
  <c r="E112" i="8"/>
  <c r="D51" i="10"/>
  <c r="N145" i="9"/>
  <c r="E178" i="9"/>
  <c r="E182" i="8"/>
  <c r="E197" i="9"/>
  <c r="E208" i="9"/>
  <c r="E223" i="9"/>
  <c r="C150" i="10"/>
  <c r="E37" i="10"/>
  <c r="E47" i="10"/>
  <c r="E72" i="9"/>
  <c r="E92" i="9"/>
  <c r="C93" i="10"/>
  <c r="K146" i="8"/>
  <c r="E197" i="8"/>
  <c r="E208" i="8"/>
  <c r="E223" i="8"/>
  <c r="E199" i="9"/>
  <c r="C50" i="9"/>
  <c r="D50" i="9"/>
  <c r="E113" i="9"/>
  <c r="K144" i="8"/>
  <c r="E114" i="8"/>
  <c r="E70" i="9"/>
  <c r="E74" i="9"/>
  <c r="D93" i="9"/>
  <c r="E114" i="9"/>
  <c r="E112" i="10"/>
  <c r="M150" i="10"/>
  <c r="K145" i="9"/>
  <c r="E166" i="8"/>
  <c r="E113" i="10"/>
  <c r="E209" i="8"/>
  <c r="E37" i="9"/>
  <c r="E47" i="9"/>
  <c r="D93" i="10"/>
  <c r="E73" i="8"/>
  <c r="D51" i="9"/>
  <c r="N133" i="9"/>
  <c r="N143" i="9"/>
  <c r="E36" i="10"/>
  <c r="E46" i="10"/>
  <c r="E71" i="10"/>
  <c r="E75" i="10"/>
  <c r="L144" i="8"/>
  <c r="E170" i="9"/>
  <c r="E44" i="10"/>
  <c r="N150" i="10"/>
  <c r="E37" i="8"/>
  <c r="E47" i="8"/>
  <c r="E92" i="8"/>
  <c r="E70" i="10"/>
  <c r="E74" i="10"/>
  <c r="E221" i="10"/>
  <c r="M133" i="8"/>
  <c r="N133" i="8"/>
  <c r="N145" i="8"/>
  <c r="N146" i="8"/>
  <c r="E221" i="8"/>
  <c r="E34" i="9"/>
  <c r="E112" i="9"/>
  <c r="E134" i="9"/>
  <c r="M133" i="9"/>
  <c r="M143" i="9"/>
  <c r="E179" i="9"/>
  <c r="E183" i="9"/>
  <c r="E183" i="8"/>
  <c r="E168" i="9"/>
  <c r="M145" i="8"/>
  <c r="C93" i="8"/>
  <c r="E168" i="8"/>
  <c r="N150" i="9"/>
  <c r="E182" i="9"/>
  <c r="D93" i="8"/>
  <c r="E222" i="8"/>
  <c r="E35" i="9"/>
  <c r="C93" i="9"/>
  <c r="E221" i="9"/>
  <c r="E168" i="10"/>
  <c r="L149" i="10"/>
  <c r="G149" i="10"/>
  <c r="N144" i="10"/>
  <c r="M143" i="10"/>
  <c r="K135" i="10"/>
  <c r="L135" i="10"/>
  <c r="L134" i="10"/>
  <c r="N135" i="10"/>
  <c r="M149" i="10"/>
  <c r="M135" i="10"/>
  <c r="M131" i="10"/>
  <c r="M144" i="10"/>
  <c r="E45" i="10"/>
  <c r="N131" i="10"/>
  <c r="F149" i="10"/>
  <c r="N149" i="10" s="1"/>
  <c r="K128" i="10"/>
  <c r="L143" i="10"/>
  <c r="E134" i="10"/>
  <c r="M134" i="10" s="1"/>
  <c r="E90" i="10"/>
  <c r="N128" i="10"/>
  <c r="E171" i="10"/>
  <c r="K143" i="10"/>
  <c r="L128" i="10"/>
  <c r="C51" i="10"/>
  <c r="K131" i="10"/>
  <c r="L131" i="10"/>
  <c r="E167" i="9"/>
  <c r="L149" i="9"/>
  <c r="E150" i="9"/>
  <c r="M150" i="9" s="1"/>
  <c r="C150" i="9"/>
  <c r="K150" i="9" s="1"/>
  <c r="K135" i="9"/>
  <c r="M129" i="9"/>
  <c r="L135" i="9"/>
  <c r="M135" i="9"/>
  <c r="N135" i="9"/>
  <c r="L128" i="9"/>
  <c r="M131" i="9"/>
  <c r="E149" i="9"/>
  <c r="M149" i="9" s="1"/>
  <c r="E45" i="9"/>
  <c r="N131" i="9"/>
  <c r="F149" i="9"/>
  <c r="K128" i="9"/>
  <c r="K143" i="9"/>
  <c r="E90" i="9"/>
  <c r="N128" i="9"/>
  <c r="E171" i="9"/>
  <c r="L143" i="9"/>
  <c r="C51" i="9"/>
  <c r="K131" i="9"/>
  <c r="M128" i="9"/>
  <c r="L131" i="9"/>
  <c r="K149" i="8"/>
  <c r="L149" i="8"/>
  <c r="M144" i="8"/>
  <c r="N144" i="8"/>
  <c r="E134" i="8"/>
  <c r="K134" i="8"/>
  <c r="N150" i="8"/>
  <c r="K150" i="8"/>
  <c r="L150" i="8"/>
  <c r="M150" i="8"/>
  <c r="K143" i="8"/>
  <c r="M131" i="8"/>
  <c r="E149" i="8"/>
  <c r="M149" i="8" s="1"/>
  <c r="N131" i="8"/>
  <c r="F149" i="8"/>
  <c r="N149" i="8" s="1"/>
  <c r="K128" i="8"/>
  <c r="D134" i="8"/>
  <c r="L134" i="8" s="1"/>
  <c r="M128" i="8"/>
  <c r="E90" i="8"/>
  <c r="N128" i="8"/>
  <c r="K131" i="8"/>
  <c r="L143" i="8"/>
  <c r="C51" i="8"/>
  <c r="L131" i="8"/>
  <c r="N134" i="9" l="1"/>
  <c r="M134" i="8"/>
  <c r="N134" i="8"/>
  <c r="M134" i="9"/>
  <c r="M135" i="8"/>
  <c r="N149" i="9"/>
  <c r="K135" i="8"/>
  <c r="N135" i="8"/>
  <c r="E51" i="8"/>
  <c r="K150" i="10"/>
  <c r="K149" i="10"/>
  <c r="E50" i="10"/>
  <c r="E50" i="8"/>
  <c r="E93" i="10"/>
  <c r="E93" i="8"/>
  <c r="E50" i="9"/>
  <c r="E169" i="9"/>
  <c r="E51" i="10"/>
  <c r="E169" i="10"/>
  <c r="E93" i="9"/>
  <c r="E51" i="9"/>
  <c r="E169" i="8"/>
  <c r="E223" i="7" l="1"/>
  <c r="E214" i="7"/>
  <c r="E213" i="7"/>
  <c r="E212" i="7"/>
  <c r="E198" i="7"/>
  <c r="E184" i="7"/>
  <c r="N147" i="7"/>
  <c r="L147" i="7"/>
  <c r="K147" i="7"/>
  <c r="L146" i="7"/>
  <c r="L145" i="7"/>
  <c r="J150" i="7"/>
  <c r="I150" i="7"/>
  <c r="F150" i="7"/>
  <c r="E150" i="7"/>
  <c r="D150" i="7"/>
  <c r="C150" i="7"/>
  <c r="J149" i="7"/>
  <c r="I149" i="7"/>
  <c r="H149" i="7"/>
  <c r="G149" i="7"/>
  <c r="L143" i="7"/>
  <c r="L129" i="7"/>
  <c r="M129" i="7"/>
  <c r="N129" i="7"/>
  <c r="K130" i="7"/>
  <c r="L130" i="7"/>
  <c r="M130" i="7"/>
  <c r="N130" i="7"/>
  <c r="C135" i="7"/>
  <c r="D135" i="7"/>
  <c r="E135" i="7"/>
  <c r="F135" i="7"/>
  <c r="G135" i="7"/>
  <c r="H135" i="7"/>
  <c r="I135" i="7"/>
  <c r="J135" i="7"/>
  <c r="M132" i="7"/>
  <c r="K129" i="7"/>
  <c r="E76" i="7"/>
  <c r="E207" i="7"/>
  <c r="H150" i="7"/>
  <c r="E200" i="7" l="1"/>
  <c r="E179" i="7"/>
  <c r="E183" i="7"/>
  <c r="E209" i="7"/>
  <c r="E180" i="7"/>
  <c r="E210" i="7"/>
  <c r="K132" i="7"/>
  <c r="E134" i="7"/>
  <c r="H134" i="7"/>
  <c r="M133" i="7"/>
  <c r="E208" i="7"/>
  <c r="L133" i="7"/>
  <c r="E182" i="7"/>
  <c r="D134" i="7"/>
  <c r="E77" i="7"/>
  <c r="K133" i="7"/>
  <c r="E166" i="7"/>
  <c r="M143" i="7"/>
  <c r="M147" i="7"/>
  <c r="F134" i="7"/>
  <c r="I134" i="7"/>
  <c r="N133" i="7"/>
  <c r="K128" i="7"/>
  <c r="J134" i="7"/>
  <c r="N132" i="7"/>
  <c r="L132" i="7"/>
  <c r="E35" i="7"/>
  <c r="E92" i="7"/>
  <c r="E72" i="7"/>
  <c r="E44" i="7"/>
  <c r="E34" i="7"/>
  <c r="E171" i="7"/>
  <c r="E181" i="7"/>
  <c r="E222" i="7"/>
  <c r="C149" i="7"/>
  <c r="K149" i="7" s="1"/>
  <c r="E114" i="7"/>
  <c r="E37" i="7"/>
  <c r="E113" i="7"/>
  <c r="N150" i="7"/>
  <c r="N146" i="7"/>
  <c r="M145" i="7"/>
  <c r="M146" i="7"/>
  <c r="L144" i="7"/>
  <c r="E170" i="7"/>
  <c r="E199" i="7"/>
  <c r="E221" i="7"/>
  <c r="D93" i="7"/>
  <c r="E73" i="7"/>
  <c r="E36" i="7"/>
  <c r="E48" i="7"/>
  <c r="E45" i="7"/>
  <c r="E71" i="7"/>
  <c r="E75" i="7"/>
  <c r="E91" i="7"/>
  <c r="E178" i="7"/>
  <c r="E197" i="7"/>
  <c r="G150" i="7"/>
  <c r="K150" i="7" s="1"/>
  <c r="E70" i="7"/>
  <c r="K145" i="7"/>
  <c r="K146" i="7"/>
  <c r="E168" i="7"/>
  <c r="E74" i="7"/>
  <c r="E112" i="7"/>
  <c r="E149" i="7"/>
  <c r="M149" i="7" s="1"/>
  <c r="E90" i="7"/>
  <c r="K144" i="7"/>
  <c r="E185" i="7"/>
  <c r="D50" i="7"/>
  <c r="E46" i="7"/>
  <c r="G134" i="7"/>
  <c r="F149" i="7"/>
  <c r="N149" i="7" s="1"/>
  <c r="M144" i="7"/>
  <c r="E47" i="7"/>
  <c r="E167" i="7"/>
  <c r="N145" i="7"/>
  <c r="N143" i="7"/>
  <c r="N135" i="7"/>
  <c r="K135" i="7"/>
  <c r="L135" i="7"/>
  <c r="M135" i="7"/>
  <c r="D51" i="7"/>
  <c r="C51" i="7"/>
  <c r="C50" i="7"/>
  <c r="L150" i="7"/>
  <c r="M150" i="7"/>
  <c r="K143" i="7"/>
  <c r="L128" i="7"/>
  <c r="L131" i="7"/>
  <c r="D149" i="7"/>
  <c r="L149" i="7" s="1"/>
  <c r="M131" i="7"/>
  <c r="N131" i="7"/>
  <c r="N144" i="7"/>
  <c r="C134" i="7"/>
  <c r="C93" i="7"/>
  <c r="M128" i="7"/>
  <c r="N128" i="7"/>
  <c r="K131" i="7"/>
  <c r="M134" i="7" l="1"/>
  <c r="L134" i="7"/>
  <c r="N134" i="7"/>
  <c r="E169" i="7"/>
  <c r="E51" i="7"/>
  <c r="E93" i="7"/>
  <c r="E50" i="7"/>
  <c r="K134" i="7"/>
  <c r="E214" i="6" l="1"/>
  <c r="E210" i="6"/>
  <c r="E198" i="6"/>
  <c r="E184" i="6"/>
  <c r="L147" i="6"/>
  <c r="L146" i="6"/>
  <c r="L145" i="6"/>
  <c r="I150" i="6"/>
  <c r="H150" i="6"/>
  <c r="G150" i="6"/>
  <c r="F150" i="6"/>
  <c r="E150" i="6"/>
  <c r="D150" i="6"/>
  <c r="C150" i="6"/>
  <c r="I149" i="6"/>
  <c r="H149" i="6"/>
  <c r="M143" i="6"/>
  <c r="D149" i="6"/>
  <c r="N132" i="6"/>
  <c r="M132" i="6"/>
  <c r="L132" i="6"/>
  <c r="K132" i="6"/>
  <c r="J135" i="6"/>
  <c r="I135" i="6"/>
  <c r="H135" i="6"/>
  <c r="G135" i="6"/>
  <c r="F135" i="6"/>
  <c r="E135" i="6"/>
  <c r="D135" i="6"/>
  <c r="C135" i="6"/>
  <c r="N130" i="6"/>
  <c r="M130" i="6"/>
  <c r="L130" i="6"/>
  <c r="K130" i="6"/>
  <c r="N129" i="6"/>
  <c r="M129" i="6"/>
  <c r="L129" i="6"/>
  <c r="K129" i="6"/>
  <c r="H134" i="6"/>
  <c r="F134" i="6"/>
  <c r="E134" i="6"/>
  <c r="D134" i="6"/>
  <c r="C134" i="6"/>
  <c r="E76" i="6"/>
  <c r="E207" i="6"/>
  <c r="J150" i="6"/>
  <c r="J149" i="6"/>
  <c r="E214" i="1"/>
  <c r="I134" i="6" l="1"/>
  <c r="M134" i="6" s="1"/>
  <c r="J134" i="6"/>
  <c r="N134" i="6" s="1"/>
  <c r="M133" i="6"/>
  <c r="E179" i="6"/>
  <c r="E77" i="6"/>
  <c r="E212" i="6"/>
  <c r="E213" i="1"/>
  <c r="L133" i="6"/>
  <c r="E213" i="6"/>
  <c r="E167" i="6"/>
  <c r="E170" i="6"/>
  <c r="E180" i="6"/>
  <c r="E181" i="6"/>
  <c r="E178" i="6"/>
  <c r="E166" i="6"/>
  <c r="K133" i="6"/>
  <c r="N133" i="6"/>
  <c r="M146" i="6"/>
  <c r="M147" i="6"/>
  <c r="G134" i="6"/>
  <c r="K134" i="6" s="1"/>
  <c r="E35" i="6"/>
  <c r="E71" i="6"/>
  <c r="E75" i="6"/>
  <c r="E91" i="6"/>
  <c r="E183" i="6"/>
  <c r="E209" i="6"/>
  <c r="G149" i="6"/>
  <c r="E34" i="6"/>
  <c r="E44" i="6"/>
  <c r="E48" i="6"/>
  <c r="E70" i="6"/>
  <c r="E74" i="6"/>
  <c r="E114" i="6"/>
  <c r="E182" i="6"/>
  <c r="E197" i="6"/>
  <c r="E208" i="6"/>
  <c r="E37" i="6"/>
  <c r="E47" i="6"/>
  <c r="E73" i="6"/>
  <c r="E113" i="6"/>
  <c r="E171" i="6"/>
  <c r="E185" i="6"/>
  <c r="E200" i="6"/>
  <c r="E222" i="6"/>
  <c r="N143" i="6"/>
  <c r="N145" i="6"/>
  <c r="N146" i="6"/>
  <c r="N147" i="6"/>
  <c r="E168" i="6"/>
  <c r="E36" i="6"/>
  <c r="E46" i="6"/>
  <c r="E72" i="6"/>
  <c r="E112" i="6"/>
  <c r="M145" i="6"/>
  <c r="E199" i="6"/>
  <c r="E223" i="6"/>
  <c r="K146" i="6"/>
  <c r="L135" i="6"/>
  <c r="C50" i="6"/>
  <c r="E45" i="6"/>
  <c r="E221" i="1"/>
  <c r="D50" i="6"/>
  <c r="E92" i="6"/>
  <c r="D93" i="6"/>
  <c r="K143" i="6"/>
  <c r="K145" i="6"/>
  <c r="K147" i="6"/>
  <c r="E90" i="6"/>
  <c r="L134" i="6"/>
  <c r="L149" i="6"/>
  <c r="E221" i="6"/>
  <c r="C51" i="6"/>
  <c r="M144" i="6"/>
  <c r="E222" i="1"/>
  <c r="E223" i="1"/>
  <c r="K150" i="6"/>
  <c r="L144" i="6"/>
  <c r="L143" i="6"/>
  <c r="C149" i="6"/>
  <c r="K135" i="6"/>
  <c r="M135" i="6"/>
  <c r="N135" i="6"/>
  <c r="N150" i="6"/>
  <c r="L150" i="6"/>
  <c r="M150" i="6"/>
  <c r="L128" i="6"/>
  <c r="K131" i="6"/>
  <c r="D51" i="6"/>
  <c r="L131" i="6"/>
  <c r="M131" i="6"/>
  <c r="E149" i="6"/>
  <c r="M149" i="6" s="1"/>
  <c r="K144" i="6"/>
  <c r="N131" i="6"/>
  <c r="N144" i="6"/>
  <c r="F149" i="6"/>
  <c r="N149" i="6" s="1"/>
  <c r="K128" i="6"/>
  <c r="C93" i="6"/>
  <c r="M128" i="6"/>
  <c r="N128" i="6"/>
  <c r="E169" i="6" l="1"/>
  <c r="K149" i="6"/>
  <c r="E93" i="6"/>
  <c r="E51" i="6"/>
  <c r="E50" i="6"/>
  <c r="E212" i="1" l="1"/>
  <c r="E210" i="1"/>
  <c r="E209" i="1"/>
  <c r="E208" i="1"/>
  <c r="E207" i="1"/>
  <c r="E179" i="1" l="1"/>
  <c r="E180" i="1"/>
  <c r="E181" i="1"/>
  <c r="E182" i="1"/>
  <c r="E183" i="1"/>
  <c r="E184" i="1"/>
  <c r="E185" i="1"/>
  <c r="E178" i="1"/>
  <c r="D149" i="1" l="1"/>
  <c r="E149" i="1"/>
  <c r="F149" i="1"/>
  <c r="G149" i="1"/>
  <c r="H149" i="1"/>
  <c r="I149" i="1"/>
  <c r="J149" i="1"/>
  <c r="D150" i="1"/>
  <c r="E150" i="1"/>
  <c r="F150" i="1"/>
  <c r="G150" i="1"/>
  <c r="H150" i="1"/>
  <c r="I150" i="1"/>
  <c r="J150" i="1"/>
  <c r="C150" i="1"/>
  <c r="C149" i="1"/>
  <c r="L143" i="1"/>
  <c r="M143" i="1"/>
  <c r="N143" i="1"/>
  <c r="L144" i="1"/>
  <c r="M144" i="1"/>
  <c r="N144" i="1"/>
  <c r="L145" i="1"/>
  <c r="M145" i="1"/>
  <c r="N145" i="1"/>
  <c r="L146" i="1"/>
  <c r="M146" i="1"/>
  <c r="N146" i="1"/>
  <c r="L147" i="1"/>
  <c r="M147" i="1"/>
  <c r="N147" i="1"/>
  <c r="K144" i="1"/>
  <c r="K145" i="1"/>
  <c r="K146" i="1"/>
  <c r="K147" i="1"/>
  <c r="K143" i="1"/>
  <c r="K150" i="1" l="1"/>
  <c r="L149" i="1"/>
  <c r="K149" i="1"/>
  <c r="M150" i="1"/>
  <c r="L150" i="1"/>
  <c r="N150" i="1"/>
  <c r="M149" i="1"/>
  <c r="N149" i="1"/>
  <c r="D135" i="1"/>
  <c r="E135" i="1"/>
  <c r="F135" i="1"/>
  <c r="G135" i="1"/>
  <c r="H135" i="1"/>
  <c r="I135" i="1"/>
  <c r="J135" i="1"/>
  <c r="C135" i="1"/>
  <c r="G134" i="1"/>
  <c r="H134" i="1"/>
  <c r="I134" i="1"/>
  <c r="J134" i="1"/>
  <c r="E134" i="1"/>
  <c r="F134" i="1"/>
  <c r="D134" i="1"/>
  <c r="C134" i="1"/>
  <c r="M134" i="1" l="1"/>
  <c r="M135" i="1"/>
  <c r="N135" i="1"/>
  <c r="K134" i="1"/>
  <c r="L134" i="1"/>
  <c r="N134" i="1"/>
  <c r="L135" i="1"/>
  <c r="K135" i="1"/>
  <c r="K129" i="1"/>
  <c r="M129" i="1"/>
  <c r="K131" i="1"/>
  <c r="M131" i="1"/>
  <c r="N131" i="1"/>
  <c r="K133" i="1"/>
  <c r="L133" i="1"/>
  <c r="M133" i="1"/>
  <c r="N133" i="1"/>
  <c r="M128" i="1"/>
  <c r="K128" i="1"/>
  <c r="N129" i="1"/>
  <c r="L129" i="1"/>
  <c r="K130" i="1"/>
  <c r="L130" i="1"/>
  <c r="M130" i="1"/>
  <c r="N130" i="1"/>
  <c r="L131" i="1"/>
  <c r="K132" i="1"/>
  <c r="L132" i="1"/>
  <c r="M132" i="1"/>
  <c r="N132" i="1"/>
  <c r="L128" i="1"/>
  <c r="N128" i="1"/>
  <c r="E114" i="1" l="1"/>
  <c r="E113" i="1"/>
  <c r="E112" i="1"/>
  <c r="E76" i="1" l="1"/>
  <c r="E72" i="1"/>
  <c r="E73" i="1" l="1"/>
  <c r="E71" i="1"/>
  <c r="E70" i="1"/>
  <c r="E74" i="1"/>
  <c r="E75" i="1"/>
  <c r="D51" i="1" l="1"/>
  <c r="D50" i="1"/>
  <c r="E48" i="1" l="1"/>
  <c r="E45" i="1"/>
  <c r="E47" i="1" l="1"/>
  <c r="C51" i="1"/>
  <c r="E51" i="1" s="1"/>
  <c r="E37" i="1"/>
  <c r="E44" i="1"/>
  <c r="C50" i="1"/>
  <c r="E50" i="1" s="1"/>
  <c r="E34" i="1"/>
  <c r="E46" i="1"/>
  <c r="E36" i="1"/>
  <c r="E35" i="1"/>
  <c r="E25" i="1" l="1"/>
  <c r="E16" i="1" l="1"/>
  <c r="E17" i="1" l="1"/>
  <c r="D20" i="1" l="1"/>
  <c r="E14" i="1"/>
  <c r="E15" i="1" l="1"/>
  <c r="C20" i="1"/>
  <c r="E20" i="1" s="1"/>
  <c r="E198" i="1" l="1"/>
  <c r="E197" i="1"/>
  <c r="E200" i="1" l="1"/>
  <c r="E199" i="1"/>
  <c r="D169" i="1" l="1"/>
  <c r="C169" i="1"/>
  <c r="E166" i="1"/>
  <c r="E171" i="1"/>
  <c r="E168" i="1"/>
  <c r="E170" i="1"/>
  <c r="E167" i="1"/>
  <c r="E169" i="1" l="1"/>
  <c r="E100" i="6"/>
  <c r="E100" i="1"/>
  <c r="E58" i="22"/>
  <c r="E58" i="21"/>
  <c r="E58" i="20"/>
  <c r="E58" i="19"/>
  <c r="E58" i="18"/>
  <c r="E58" i="17"/>
  <c r="E58" i="14"/>
  <c r="E58" i="13"/>
  <c r="E58" i="12"/>
  <c r="E58" i="16"/>
  <c r="E58" i="10"/>
  <c r="E58" i="9"/>
  <c r="E58" i="8"/>
  <c r="E58" i="6"/>
  <c r="E100" i="9" l="1"/>
  <c r="E100" i="18"/>
  <c r="E100" i="12"/>
  <c r="E100" i="21"/>
  <c r="E100" i="7"/>
  <c r="E100" i="15"/>
  <c r="E100" i="10"/>
  <c r="E100" i="16"/>
  <c r="E100" i="22"/>
  <c r="D103" i="17"/>
  <c r="E100" i="20"/>
  <c r="E104" i="20"/>
  <c r="E101" i="20"/>
  <c r="C103" i="20"/>
  <c r="E101" i="15"/>
  <c r="C103" i="15"/>
  <c r="E104" i="16"/>
  <c r="C103" i="16"/>
  <c r="E101" i="16"/>
  <c r="E101" i="7"/>
  <c r="C103" i="7"/>
  <c r="E105" i="10"/>
  <c r="E102" i="10"/>
  <c r="E100" i="13"/>
  <c r="C103" i="19"/>
  <c r="E101" i="19"/>
  <c r="E104" i="14"/>
  <c r="C103" i="14"/>
  <c r="E101" i="14"/>
  <c r="E101" i="6"/>
  <c r="E104" i="6"/>
  <c r="C103" i="6"/>
  <c r="E105" i="6"/>
  <c r="E102" i="6"/>
  <c r="E101" i="10"/>
  <c r="C103" i="10"/>
  <c r="E100" i="14"/>
  <c r="E105" i="22"/>
  <c r="E102" i="22"/>
  <c r="E105" i="18"/>
  <c r="E102" i="18"/>
  <c r="E105" i="13"/>
  <c r="E102" i="13"/>
  <c r="E105" i="9"/>
  <c r="E102" i="9"/>
  <c r="D103" i="20"/>
  <c r="D103" i="15"/>
  <c r="D103" i="16"/>
  <c r="D103" i="7"/>
  <c r="D103" i="12"/>
  <c r="E101" i="18"/>
  <c r="C103" i="18"/>
  <c r="E101" i="13"/>
  <c r="C103" i="13"/>
  <c r="E101" i="9"/>
  <c r="C103" i="9"/>
  <c r="E105" i="14"/>
  <c r="E102" i="14"/>
  <c r="D103" i="8"/>
  <c r="E104" i="22"/>
  <c r="C103" i="22"/>
  <c r="E101" i="22"/>
  <c r="E100" i="8"/>
  <c r="E100" i="17"/>
  <c r="E105" i="21"/>
  <c r="E102" i="21"/>
  <c r="E105" i="17"/>
  <c r="E102" i="17"/>
  <c r="E105" i="12"/>
  <c r="E102" i="12"/>
  <c r="E105" i="8"/>
  <c r="E102" i="8"/>
  <c r="D103" i="19"/>
  <c r="D103" i="14"/>
  <c r="D103" i="10"/>
  <c r="D103" i="6"/>
  <c r="E104" i="21"/>
  <c r="C103" i="21"/>
  <c r="E101" i="21"/>
  <c r="E104" i="12"/>
  <c r="E101" i="12"/>
  <c r="C103" i="12"/>
  <c r="C103" i="8"/>
  <c r="E101" i="8"/>
  <c r="E105" i="19"/>
  <c r="E102" i="19"/>
  <c r="D103" i="21"/>
  <c r="E104" i="17"/>
  <c r="C103" i="17"/>
  <c r="E101" i="17"/>
  <c r="E100" i="19"/>
  <c r="E105" i="20"/>
  <c r="E102" i="20"/>
  <c r="E105" i="15"/>
  <c r="E102" i="15"/>
  <c r="E102" i="16"/>
  <c r="E105" i="16"/>
  <c r="E105" i="7"/>
  <c r="E102" i="7"/>
  <c r="D103" i="22"/>
  <c r="D103" i="18"/>
  <c r="D103" i="13"/>
  <c r="D103" i="9"/>
  <c r="C61" i="21"/>
  <c r="E59" i="21"/>
  <c r="C61" i="17"/>
  <c r="E59" i="17"/>
  <c r="E59" i="12"/>
  <c r="C61" i="12"/>
  <c r="E62" i="8"/>
  <c r="C61" i="8"/>
  <c r="E59" i="8"/>
  <c r="E59" i="20"/>
  <c r="C61" i="20"/>
  <c r="C61" i="15"/>
  <c r="E59" i="15"/>
  <c r="E59" i="16"/>
  <c r="C61" i="16"/>
  <c r="E59" i="7"/>
  <c r="C61" i="7"/>
  <c r="E63" i="19"/>
  <c r="E60" i="19"/>
  <c r="E63" i="14"/>
  <c r="E60" i="14"/>
  <c r="E63" i="10"/>
  <c r="E60" i="10"/>
  <c r="E63" i="6"/>
  <c r="E60" i="6"/>
  <c r="D61" i="21"/>
  <c r="D61" i="17"/>
  <c r="D61" i="12"/>
  <c r="D61" i="8"/>
  <c r="E63" i="7"/>
  <c r="E60" i="7"/>
  <c r="D61" i="22"/>
  <c r="C61" i="19"/>
  <c r="E59" i="19"/>
  <c r="E62" i="14"/>
  <c r="C61" i="14"/>
  <c r="E59" i="14"/>
  <c r="C61" i="10"/>
  <c r="E59" i="10"/>
  <c r="C61" i="6"/>
  <c r="E59" i="6"/>
  <c r="E63" i="20"/>
  <c r="E60" i="20"/>
  <c r="D61" i="13"/>
  <c r="E63" i="22"/>
  <c r="E60" i="22"/>
  <c r="E63" i="18"/>
  <c r="E60" i="18"/>
  <c r="E63" i="13"/>
  <c r="E60" i="13"/>
  <c r="E63" i="9"/>
  <c r="E60" i="9"/>
  <c r="D61" i="20"/>
  <c r="D61" i="15"/>
  <c r="D61" i="16"/>
  <c r="D61" i="7"/>
  <c r="E63" i="16"/>
  <c r="E60" i="16"/>
  <c r="D61" i="18"/>
  <c r="E58" i="15"/>
  <c r="E62" i="22"/>
  <c r="C61" i="22"/>
  <c r="E59" i="22"/>
  <c r="C61" i="18"/>
  <c r="E59" i="18"/>
  <c r="E62" i="13"/>
  <c r="C61" i="13"/>
  <c r="E59" i="13"/>
  <c r="E62" i="9"/>
  <c r="C61" i="9"/>
  <c r="E59" i="9"/>
  <c r="E63" i="15"/>
  <c r="E60" i="15"/>
  <c r="D61" i="9"/>
  <c r="E58" i="7"/>
  <c r="E63" i="21"/>
  <c r="E60" i="21"/>
  <c r="E63" i="17"/>
  <c r="E60" i="17"/>
  <c r="E63" i="12"/>
  <c r="E60" i="12"/>
  <c r="E63" i="8"/>
  <c r="E60" i="8"/>
  <c r="E58" i="1"/>
  <c r="D61" i="19"/>
  <c r="D61" i="14"/>
  <c r="D61" i="10"/>
  <c r="D61" i="6"/>
  <c r="E103" i="8" l="1"/>
  <c r="E103" i="17"/>
  <c r="E103" i="12"/>
  <c r="E61" i="22"/>
  <c r="E103" i="14"/>
  <c r="E103" i="16"/>
  <c r="E61" i="14"/>
  <c r="E103" i="9"/>
  <c r="E103" i="21"/>
  <c r="E103" i="6"/>
  <c r="E61" i="18"/>
  <c r="E61" i="17"/>
  <c r="E103" i="20"/>
  <c r="E104" i="8"/>
  <c r="E101" i="1"/>
  <c r="C103" i="1"/>
  <c r="E103" i="18"/>
  <c r="E103" i="10"/>
  <c r="E103" i="7"/>
  <c r="E104" i="15"/>
  <c r="E104" i="18"/>
  <c r="E104" i="10"/>
  <c r="D103" i="1"/>
  <c r="E103" i="22"/>
  <c r="E104" i="7"/>
  <c r="E104" i="9"/>
  <c r="E103" i="19"/>
  <c r="E103" i="13"/>
  <c r="E102" i="1"/>
  <c r="E105" i="1"/>
  <c r="E104" i="19"/>
  <c r="E104" i="13"/>
  <c r="E103" i="15"/>
  <c r="E61" i="13"/>
  <c r="E62" i="10"/>
  <c r="D61" i="1"/>
  <c r="E62" i="16"/>
  <c r="E62" i="12"/>
  <c r="E61" i="15"/>
  <c r="E59" i="1"/>
  <c r="C61" i="1"/>
  <c r="E62" i="18"/>
  <c r="E61" i="6"/>
  <c r="E61" i="7"/>
  <c r="E62" i="15"/>
  <c r="E62" i="17"/>
  <c r="E61" i="9"/>
  <c r="E63" i="1"/>
  <c r="E60" i="1"/>
  <c r="E62" i="6"/>
  <c r="E61" i="19"/>
  <c r="E61" i="20"/>
  <c r="E61" i="8"/>
  <c r="E62" i="19"/>
  <c r="E62" i="7"/>
  <c r="E61" i="21"/>
  <c r="E61" i="10"/>
  <c r="E61" i="16"/>
  <c r="E62" i="20"/>
  <c r="E61" i="12"/>
  <c r="E62" i="21"/>
  <c r="E77" i="1"/>
  <c r="E61" i="1" l="1"/>
  <c r="E103" i="1"/>
  <c r="E104" i="1"/>
  <c r="E62" i="1"/>
  <c r="D93" i="1" l="1"/>
  <c r="E91" i="1"/>
  <c r="C93" i="1"/>
  <c r="E90" i="1"/>
  <c r="E92" i="1"/>
  <c r="E93" i="1" l="1"/>
  <c r="E49" i="22" l="1"/>
  <c r="E49" i="21"/>
  <c r="E49" i="20"/>
  <c r="E49" i="19"/>
  <c r="E49" i="18"/>
  <c r="E49" i="17"/>
  <c r="E49" i="15"/>
  <c r="E49" i="14"/>
  <c r="E49" i="13"/>
  <c r="E49" i="12"/>
  <c r="E49" i="16"/>
  <c r="E49" i="10"/>
  <c r="E49" i="9"/>
  <c r="E49" i="8"/>
  <c r="E49" i="7"/>
  <c r="E49" i="6"/>
  <c r="E49" i="1"/>
  <c r="D24" i="6" l="1"/>
  <c r="D24" i="1" l="1"/>
  <c r="D24" i="8"/>
  <c r="D24" i="7"/>
  <c r="D24" i="9"/>
  <c r="D24" i="10"/>
  <c r="D24" i="12"/>
  <c r="D24" i="14"/>
  <c r="D24" i="13"/>
  <c r="D24" i="16"/>
  <c r="D24" i="19"/>
  <c r="D24" i="22"/>
  <c r="D24" i="15"/>
  <c r="D24" i="17"/>
  <c r="D24" i="21"/>
  <c r="D24" i="20"/>
  <c r="D24" i="18"/>
  <c r="E22" i="6" l="1"/>
  <c r="E23" i="6" l="1"/>
  <c r="E22" i="12"/>
  <c r="E22" i="18"/>
  <c r="E22" i="19"/>
  <c r="E22" i="1"/>
  <c r="E22" i="7"/>
  <c r="E22" i="17"/>
  <c r="E22" i="22"/>
  <c r="E22" i="16"/>
  <c r="E22" i="9"/>
  <c r="E22" i="10"/>
  <c r="E22" i="21"/>
  <c r="E22" i="15"/>
  <c r="E22" i="8"/>
  <c r="E22" i="13"/>
  <c r="E22" i="14"/>
  <c r="E22" i="20"/>
  <c r="E23" i="19" l="1"/>
  <c r="E23" i="18"/>
  <c r="E23" i="10"/>
  <c r="E23" i="12"/>
  <c r="E23" i="9"/>
  <c r="E23" i="16"/>
  <c r="E23" i="13"/>
  <c r="E23" i="17"/>
  <c r="E23" i="21"/>
  <c r="E23" i="14"/>
  <c r="E23" i="8"/>
  <c r="E23" i="7"/>
  <c r="E23" i="20"/>
  <c r="E23" i="22"/>
  <c r="E23" i="1"/>
  <c r="E23" i="15"/>
  <c r="E21" i="6" l="1"/>
  <c r="C24" i="6"/>
  <c r="E24" i="6" s="1"/>
  <c r="E21" i="22" l="1"/>
  <c r="C24" i="22"/>
  <c r="E24" i="22" s="1"/>
  <c r="E21" i="13"/>
  <c r="C24" i="13"/>
  <c r="E24" i="13" s="1"/>
  <c r="E21" i="17"/>
  <c r="C24" i="17"/>
  <c r="E24" i="17" s="1"/>
  <c r="E21" i="7"/>
  <c r="C24" i="7"/>
  <c r="E24" i="7" s="1"/>
  <c r="E21" i="15"/>
  <c r="C24" i="15"/>
  <c r="E24" i="15" s="1"/>
  <c r="E21" i="1"/>
  <c r="C24" i="1"/>
  <c r="E24" i="1" s="1"/>
  <c r="E21" i="21"/>
  <c r="C24" i="21"/>
  <c r="E24" i="21" s="1"/>
  <c r="E21" i="19"/>
  <c r="C24" i="19"/>
  <c r="E24" i="19" s="1"/>
  <c r="E21" i="10"/>
  <c r="C24" i="10"/>
  <c r="E24" i="10" s="1"/>
  <c r="E21" i="18"/>
  <c r="C24" i="18"/>
  <c r="E24" i="18" s="1"/>
  <c r="E21" i="14"/>
  <c r="C24" i="14"/>
  <c r="E24" i="14" s="1"/>
  <c r="E21" i="9"/>
  <c r="C24" i="9"/>
  <c r="E24" i="9" s="1"/>
  <c r="E21" i="12"/>
  <c r="C24" i="12"/>
  <c r="E24" i="12" s="1"/>
  <c r="E21" i="8"/>
  <c r="C24" i="8"/>
  <c r="E24" i="8" s="1"/>
  <c r="E21" i="16"/>
  <c r="C24" i="16"/>
  <c r="E24" i="16" s="1"/>
  <c r="E21" i="20"/>
  <c r="C24" i="20"/>
  <c r="E24" i="20" s="1"/>
</calcChain>
</file>

<file path=xl/sharedStrings.xml><?xml version="1.0" encoding="utf-8"?>
<sst xmlns="http://schemas.openxmlformats.org/spreadsheetml/2006/main" count="2957" uniqueCount="106">
  <si>
    <t>Andalucía</t>
  </si>
  <si>
    <t>Com. Valenciana</t>
  </si>
  <si>
    <t>Aragón</t>
  </si>
  <si>
    <t>Extremadura</t>
  </si>
  <si>
    <t>Principado de Asturias</t>
  </si>
  <si>
    <t>Galicia</t>
  </si>
  <si>
    <t>Balears, Illes</t>
  </si>
  <si>
    <t>Madrid, Comunidad de</t>
  </si>
  <si>
    <t>Canarias</t>
  </si>
  <si>
    <t>Murcia, Región de</t>
  </si>
  <si>
    <t>Cantabria</t>
  </si>
  <si>
    <t>Navarra, Comunidad Foral de</t>
  </si>
  <si>
    <t>Castilla y León</t>
  </si>
  <si>
    <t>País Vasco</t>
  </si>
  <si>
    <t>Castilla - La Mancha</t>
  </si>
  <si>
    <t>Rioja, La</t>
  </si>
  <si>
    <t>Cataluña</t>
  </si>
  <si>
    <t>VÍCTIMAS</t>
  </si>
  <si>
    <t>Víctimas Españolas</t>
  </si>
  <si>
    <t>Víctimas Extranjeras</t>
  </si>
  <si>
    <t>% Extranjeras entre las víctimas</t>
  </si>
  <si>
    <t>% Extranjeras entre las Renuncias</t>
  </si>
  <si>
    <t>DENUNCIAS RECIBIDAS - TOTAL</t>
  </si>
  <si>
    <t>RENUNCIAS (La victima se acoge a la dispensa a la  obligacion de declarar como testigo)</t>
  </si>
  <si>
    <t>Renuncias por Española</t>
  </si>
  <si>
    <t>Renuncias por Extranjera</t>
  </si>
  <si>
    <t>Víctimas de Violencia de Género cada 10.000 Mujeres</t>
  </si>
  <si>
    <t>Incoadas</t>
  </si>
  <si>
    <t>Adoptadas</t>
  </si>
  <si>
    <t>Inadmitidas</t>
  </si>
  <si>
    <t>Denegadas</t>
  </si>
  <si>
    <t>Sobreseimientos libres</t>
  </si>
  <si>
    <t xml:space="preserve">Sobreseimientos provisionales </t>
  </si>
  <si>
    <t>Sentencias Condenatorias</t>
  </si>
  <si>
    <t>Sentencias Absolutorias</t>
  </si>
  <si>
    <t>Elevación</t>
  </si>
  <si>
    <t>Porcentaje Sentencias Condenatorias</t>
  </si>
  <si>
    <t>Porcentaje Terminacion por SP</t>
  </si>
  <si>
    <t>Personas enjuiciadas</t>
  </si>
  <si>
    <t>% condenas entre los españoles enjuiciados</t>
  </si>
  <si>
    <t>% condenas entre los extranjeros enjuiciados</t>
  </si>
  <si>
    <t>Condenado Español</t>
  </si>
  <si>
    <t>Condenado Extranjero</t>
  </si>
  <si>
    <t>Sumarios</t>
  </si>
  <si>
    <t>ASUNTOS PENALES</t>
  </si>
  <si>
    <t>Diligencia Urgentes</t>
  </si>
  <si>
    <t>Diligencia Previas</t>
  </si>
  <si>
    <t>Procedimientos abreviados</t>
  </si>
  <si>
    <t>Juicios sobre delitos leves</t>
  </si>
  <si>
    <t xml:space="preserve">Procesos por aceptacion de decreto </t>
  </si>
  <si>
    <t>Ley Orgánica 5/95 Jurado</t>
  </si>
  <si>
    <t>Por Sententencia Condenatoria 
con conformidad</t>
  </si>
  <si>
    <t>Por Sententencia Condenatoria 
sin conformidad</t>
  </si>
  <si>
    <t>Sentencia Absolutoria</t>
  </si>
  <si>
    <t>Porcentaje de Sentencias condenatorias</t>
  </si>
  <si>
    <t>Asuntos Total</t>
  </si>
  <si>
    <t>Procedimientos Abreviados</t>
  </si>
  <si>
    <t>Diligencias Urgentes</t>
  </si>
  <si>
    <t>EVOLUCIÓN</t>
  </si>
  <si>
    <t>Sumario</t>
  </si>
  <si>
    <t>Proc.Abrev.</t>
  </si>
  <si>
    <t>Proc.Jurado</t>
  </si>
  <si>
    <t>TOTAL</t>
  </si>
  <si>
    <t>Condenatorias</t>
  </si>
  <si>
    <t>Absolutorias</t>
  </si>
  <si>
    <t>Sobreseimiento Libre</t>
  </si>
  <si>
    <t>Sobreseimiento Provisional</t>
  </si>
  <si>
    <t>Otras</t>
  </si>
  <si>
    <t>Total</t>
  </si>
  <si>
    <t>Juicios sobre Delitos Leves</t>
  </si>
  <si>
    <t>Juicios de Faltas</t>
  </si>
  <si>
    <t>Estimatorios Sentencias Condenatorias</t>
  </si>
  <si>
    <t>Estimatorios Sentencias Absolutorias</t>
  </si>
  <si>
    <t>Desestimatorios Sentencias Condenatorias</t>
  </si>
  <si>
    <t>Desestimatorios Sentencias Absolutorias</t>
  </si>
  <si>
    <t>Por Otras Causas</t>
  </si>
  <si>
    <t>Porcentaje Estimación Recursos contra Sentencias Condenatorias</t>
  </si>
  <si>
    <t>Porcentaje Estimación Recursos contra Sentencias Absolutorias</t>
  </si>
  <si>
    <t>Procedimientos Jurado</t>
  </si>
  <si>
    <t>RECURSOS (APELACIONES DE SENTENCIAS)</t>
  </si>
  <si>
    <t>Juicios por Deliltos Leves</t>
  </si>
  <si>
    <t>PROCESOS PRIMERA INSTANCIA  Total</t>
  </si>
  <si>
    <t>Sentencias Con imposicion Medidas por delitos VG</t>
  </si>
  <si>
    <t>Sentencias Sin imposicion Medidas por delitos VG</t>
  </si>
  <si>
    <t>TOTAL Sentencias Por delitos VG</t>
  </si>
  <si>
    <t>Sentencias previa conformidad por delito VG</t>
  </si>
  <si>
    <t>Español</t>
  </si>
  <si>
    <t>Extranjero</t>
  </si>
  <si>
    <t>CON IMPOSICIÓN DE MEDIDAS</t>
  </si>
  <si>
    <t>Total Menores Enjuiciados</t>
  </si>
  <si>
    <t>SIN IMPOSICION DE  MEDIDAS</t>
  </si>
  <si>
    <t>Registrados</t>
  </si>
  <si>
    <t>Resueltos</t>
  </si>
  <si>
    <t>Pendientes al finalizar</t>
  </si>
  <si>
    <t>Confirmaciones en Apelación P.Delito</t>
  </si>
  <si>
    <t>Revocaciones en Apelación P.Delito</t>
  </si>
  <si>
    <t>Anulaciones en Apelación P.Delito</t>
  </si>
  <si>
    <t>Porcentaje Confirmaciones P.Delitos</t>
  </si>
  <si>
    <t>% condenados entre los  enjuiciados</t>
  </si>
  <si>
    <t>Evolución</t>
  </si>
  <si>
    <t>Víctimas Españolas menores</t>
  </si>
  <si>
    <t>Víctimas Extranjeras menores</t>
  </si>
  <si>
    <t>2º Trimestre 2026</t>
  </si>
  <si>
    <t>2º trimestre 2025</t>
  </si>
  <si>
    <t>2º trimestre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</si>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</sst>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4"/>
      <color theme="0"/>
      <name val="Verdana"/>
      <family val="2"/>
    </font>
    <font>
      <b/>
      <sz val="18"/>
      <color theme="4"/>
      <name val="Calibri"/>
      <family val="2"/>
      <scheme val="minor"/>
    </font>
    <font>
      <b/>
      <sz val="10"/>
      <color theme="4"/>
      <name val="Verdana"/>
      <family val="2"/>
    </font>
    <font>
      <b/>
      <sz val="11"/>
      <color theme="4"/>
      <name val="Verdana"/>
      <family val="2"/>
    </font>
    <font>
      <sz val="11"/>
      <color theme="1"/>
      <name val="Verdana"/>
      <family val="2"/>
    </font>
    <font>
      <b/>
      <sz val="11"/>
      <color theme="3"/>
      <name val="Verdana"/>
      <family val="2"/>
    </font>
    <font>
      <b/>
      <sz val="11"/>
      <color rgb="FF4F81BD"/>
      <name val="Verdana"/>
      <family val="2"/>
    </font>
    <font>
      <b/>
      <sz val="16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theme="4" tint="0.7999511703848384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DCE6F1"/>
      </top>
      <bottom style="medium">
        <color rgb="FFDCE6F1"/>
      </bottom>
      <diagonal/>
    </border>
    <border>
      <left/>
      <right/>
      <top/>
      <bottom style="medium">
        <color rgb="FFDCE6F1"/>
      </bottom>
      <diagonal/>
    </border>
    <border>
      <left style="thin">
        <color theme="0"/>
      </left>
      <right/>
      <top/>
      <bottom style="medium">
        <color theme="4" tint="0.79995117038483843"/>
      </bottom>
      <diagonal/>
    </border>
    <border>
      <left/>
      <right style="thin">
        <color theme="0"/>
      </right>
      <top/>
      <bottom style="medium">
        <color theme="4" tint="0.79995117038483843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3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0" fillId="4" borderId="0" xfId="0" applyFill="1"/>
    <xf numFmtId="3" fontId="7" fillId="0" borderId="7" xfId="0" applyNumberFormat="1" applyFont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0" fontId="8" fillId="0" borderId="4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0" fillId="5" borderId="0" xfId="0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6" borderId="0" xfId="0" applyFill="1"/>
    <xf numFmtId="0" fontId="4" fillId="0" borderId="1" xfId="1" applyFont="1" applyBorder="1" applyAlignment="1">
      <alignment horizontal="left" vertical="center" indent="6"/>
    </xf>
    <xf numFmtId="0" fontId="4" fillId="0" borderId="2" xfId="1" applyFont="1" applyBorder="1" applyAlignment="1">
      <alignment horizontal="left" vertical="center" indent="6"/>
    </xf>
    <xf numFmtId="0" fontId="4" fillId="0" borderId="3" xfId="1" applyFont="1" applyBorder="1" applyAlignment="1">
      <alignment horizontal="left" vertical="center" indent="6"/>
    </xf>
    <xf numFmtId="0" fontId="3" fillId="2" borderId="0" xfId="1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104774</xdr:rowOff>
    </xdr:from>
    <xdr:to>
      <xdr:col>18</xdr:col>
      <xdr:colOff>723900</xdr:colOff>
      <xdr:row>7</xdr:row>
      <xdr:rowOff>57149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71525" y="104774"/>
          <a:ext cx="13668375" cy="134302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informe sobre violencia de género</a:t>
          </a:r>
          <a:endParaRPr lang="es-ES" sz="1100" b="1" i="0" u="none" strike="noStrike" cap="none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720000" algn="ctr"/>
          <a:endParaRPr lang="es-ES" sz="1100" b="1" i="0" u="none" strike="noStrike" cap="none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72000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Datos por T.S.J.</a:t>
          </a:r>
        </a:p>
      </xdr:txBody>
    </xdr:sp>
    <xdr:clientData/>
  </xdr:twoCellAnchor>
  <xdr:twoCellAnchor editAs="oneCell">
    <xdr:from>
      <xdr:col>1</xdr:col>
      <xdr:colOff>95250</xdr:colOff>
      <xdr:row>0</xdr:row>
      <xdr:rowOff>161924</xdr:rowOff>
    </xdr:from>
    <xdr:to>
      <xdr:col>2</xdr:col>
      <xdr:colOff>243514</xdr:colOff>
      <xdr:row>7</xdr:row>
      <xdr:rowOff>19050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57250" y="161924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19</xdr:col>
      <xdr:colOff>476250</xdr:colOff>
      <xdr:row>1</xdr:row>
      <xdr:rowOff>0</xdr:rowOff>
    </xdr:from>
    <xdr:to>
      <xdr:col>20</xdr:col>
      <xdr:colOff>495300</xdr:colOff>
      <xdr:row>5</xdr:row>
      <xdr:rowOff>171450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2050" y="190500"/>
          <a:ext cx="857250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28675" y="10763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27</xdr:row>
      <xdr:rowOff>28575</xdr:rowOff>
    </xdr:from>
    <xdr:to>
      <xdr:col>10</xdr:col>
      <xdr:colOff>237748</xdr:colOff>
      <xdr:row>31</xdr:row>
      <xdr:rowOff>38100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66773" y="54483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10</xdr:col>
      <xdr:colOff>209175</xdr:colOff>
      <xdr:row>40</xdr:row>
      <xdr:rowOff>133275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38200" y="80867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838199</xdr:colOff>
      <xdr:row>52</xdr:row>
      <xdr:rowOff>0</xdr:rowOff>
    </xdr:from>
    <xdr:to>
      <xdr:col>10</xdr:col>
      <xdr:colOff>209174</xdr:colOff>
      <xdr:row>53</xdr:row>
      <xdr:rowOff>133350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38199" y="11172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10</xdr:col>
      <xdr:colOff>209175</xdr:colOff>
      <xdr:row>65</xdr:row>
      <xdr:rowOff>133350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8200" y="140112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10</xdr:col>
      <xdr:colOff>209175</xdr:colOff>
      <xdr:row>81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38200" y="176688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10</xdr:col>
      <xdr:colOff>209175</xdr:colOff>
      <xdr:row>85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38200" y="186404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10</xdr:col>
      <xdr:colOff>209175</xdr:colOff>
      <xdr:row>95</xdr:row>
      <xdr:rowOff>133350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38200" y="214788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10</xdr:col>
      <xdr:colOff>209175</xdr:colOff>
      <xdr:row>107</xdr:row>
      <xdr:rowOff>133350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38200" y="243173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117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838200" y="176688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121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838200" y="183165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136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838200" y="29927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161</xdr:row>
      <xdr:rowOff>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38200" y="211550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0</xdr:colOff>
      <xdr:row>172</xdr:row>
      <xdr:rowOff>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38200" y="239934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</a:t>
          </a:r>
        </a:p>
      </xdr:txBody>
    </xdr:sp>
    <xdr:clientData/>
  </xdr:oneCellAnchor>
  <xdr:oneCellAnchor>
    <xdr:from>
      <xdr:col>1</xdr:col>
      <xdr:colOff>0</xdr:colOff>
      <xdr:row>187</xdr:row>
      <xdr:rowOff>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38200" y="262413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191</xdr:row>
      <xdr:rowOff>0</xdr:rowOff>
    </xdr:from>
    <xdr:to>
      <xdr:col>10</xdr:col>
      <xdr:colOff>209175</xdr:colOff>
      <xdr:row>192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838200" y="40224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0</xdr:colOff>
      <xdr:row>201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838200" y="33537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0</xdr:colOff>
      <xdr:row>215</xdr:row>
      <xdr:rowOff>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838200" y="45558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0</xdr:rowOff>
    </xdr:from>
    <xdr:ext cx="11534400" cy="333375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838200" y="33575625"/>
          <a:ext cx="11534400" cy="3333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27</xdr:row>
      <xdr:rowOff>28575</xdr:rowOff>
    </xdr:from>
    <xdr:to>
      <xdr:col>10</xdr:col>
      <xdr:colOff>237748</xdr:colOff>
      <xdr:row>31</xdr:row>
      <xdr:rowOff>38100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66773" y="54483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10</xdr:col>
      <xdr:colOff>209175</xdr:colOff>
      <xdr:row>40</xdr:row>
      <xdr:rowOff>133275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38200" y="80867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838199</xdr:colOff>
      <xdr:row>53</xdr:row>
      <xdr:rowOff>0</xdr:rowOff>
    </xdr:from>
    <xdr:to>
      <xdr:col>10</xdr:col>
      <xdr:colOff>209174</xdr:colOff>
      <xdr:row>54</xdr:row>
      <xdr:rowOff>133350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838199" y="11172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10</xdr:col>
      <xdr:colOff>209175</xdr:colOff>
      <xdr:row>66</xdr:row>
      <xdr:rowOff>133350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838200" y="140112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10</xdr:col>
      <xdr:colOff>209175</xdr:colOff>
      <xdr:row>82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838200" y="176688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10</xdr:col>
      <xdr:colOff>209175</xdr:colOff>
      <xdr:row>86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838200" y="183165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10</xdr:col>
      <xdr:colOff>209175</xdr:colOff>
      <xdr:row>96</xdr:row>
      <xdr:rowOff>133350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838200" y="211550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10</xdr:col>
      <xdr:colOff>209175</xdr:colOff>
      <xdr:row>108</xdr:row>
      <xdr:rowOff>133350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838200" y="239934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118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838200" y="262413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</a:t>
          </a:r>
        </a:p>
      </xdr:txBody>
    </xdr:sp>
    <xdr:clientData/>
  </xdr:oneCellAnchor>
  <xdr:oneCellAnchor>
    <xdr:from>
      <xdr:col>1</xdr:col>
      <xdr:colOff>0</xdr:colOff>
      <xdr:row>122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838200" y="26889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137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838200" y="29927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161</xdr:row>
      <xdr:rowOff>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838200" y="33537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0</xdr:colOff>
      <xdr:row>172</xdr:row>
      <xdr:rowOff>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838200" y="36375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187</xdr:row>
      <xdr:rowOff>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838200" y="395763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191</xdr:row>
      <xdr:rowOff>0</xdr:rowOff>
    </xdr:from>
    <xdr:to>
      <xdr:col>10</xdr:col>
      <xdr:colOff>209175</xdr:colOff>
      <xdr:row>192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838200" y="40224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0</xdr:colOff>
      <xdr:row>201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838200" y="4233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0</xdr:colOff>
      <xdr:row>215</xdr:row>
      <xdr:rowOff>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838200" y="45558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9525</xdr:rowOff>
    </xdr:from>
    <xdr:ext cx="11534400" cy="342900"/>
    <xdr:sp macro="" textlink="">
      <xdr:nvSpPr>
        <xdr:cNvPr id="24" name="23 Rectángulo redondeado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838200" y="3354705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Principado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Asturias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27</xdr:row>
      <xdr:rowOff>28575</xdr:rowOff>
    </xdr:from>
    <xdr:to>
      <xdr:col>10</xdr:col>
      <xdr:colOff>237748</xdr:colOff>
      <xdr:row>31</xdr:row>
      <xdr:rowOff>38100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66773" y="54483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10</xdr:col>
      <xdr:colOff>209175</xdr:colOff>
      <xdr:row>40</xdr:row>
      <xdr:rowOff>133275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38200" y="80867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838199</xdr:colOff>
      <xdr:row>52</xdr:row>
      <xdr:rowOff>0</xdr:rowOff>
    </xdr:from>
    <xdr:to>
      <xdr:col>10</xdr:col>
      <xdr:colOff>209174</xdr:colOff>
      <xdr:row>53</xdr:row>
      <xdr:rowOff>133350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838199" y="11172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10</xdr:col>
      <xdr:colOff>209175</xdr:colOff>
      <xdr:row>65</xdr:row>
      <xdr:rowOff>133350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838200" y="140112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10</xdr:col>
      <xdr:colOff>209175</xdr:colOff>
      <xdr:row>81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838200" y="176688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10</xdr:col>
      <xdr:colOff>209175</xdr:colOff>
      <xdr:row>85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838200" y="183165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10</xdr:col>
      <xdr:colOff>209175</xdr:colOff>
      <xdr:row>95</xdr:row>
      <xdr:rowOff>133350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838200" y="211550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10</xdr:col>
      <xdr:colOff>209175</xdr:colOff>
      <xdr:row>107</xdr:row>
      <xdr:rowOff>133350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838200" y="239934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</a:t>
          </a:r>
        </a:p>
      </xdr:txBody>
    </xdr:sp>
    <xdr:clientData/>
  </xdr:twoCellAnchor>
  <xdr:oneCellAnchor>
    <xdr:from>
      <xdr:col>1</xdr:col>
      <xdr:colOff>0</xdr:colOff>
      <xdr:row>117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838200" y="262413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121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838200" y="26889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136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838200" y="29927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161</xdr:row>
      <xdr:rowOff>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838200" y="33537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0</xdr:colOff>
      <xdr:row>172</xdr:row>
      <xdr:rowOff>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838200" y="36375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187</xdr:row>
      <xdr:rowOff>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838200" y="395763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191</xdr:row>
      <xdr:rowOff>0</xdr:rowOff>
    </xdr:from>
    <xdr:to>
      <xdr:col>10</xdr:col>
      <xdr:colOff>209175</xdr:colOff>
      <xdr:row>192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838200" y="40224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0</xdr:colOff>
      <xdr:row>201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838200" y="4233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0</xdr:colOff>
      <xdr:row>215</xdr:row>
      <xdr:rowOff>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838200" y="45558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9525</xdr:rowOff>
    </xdr:from>
    <xdr:ext cx="11534400" cy="342900"/>
    <xdr:sp macro="" textlink="">
      <xdr:nvSpPr>
        <xdr:cNvPr id="25" name="24 Rectángulo redondead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838200" y="3354705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Illes Balears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0</xdr:col>
      <xdr:colOff>819148</xdr:colOff>
      <xdr:row>25</xdr:row>
      <xdr:rowOff>123825</xdr:rowOff>
    </xdr:from>
    <xdr:to>
      <xdr:col>10</xdr:col>
      <xdr:colOff>190123</xdr:colOff>
      <xdr:row>29</xdr:row>
      <xdr:rowOff>133350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19148" y="59817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38</xdr:row>
      <xdr:rowOff>28575</xdr:rowOff>
    </xdr:from>
    <xdr:to>
      <xdr:col>10</xdr:col>
      <xdr:colOff>228225</xdr:colOff>
      <xdr:row>39</xdr:row>
      <xdr:rowOff>161850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857250" y="871537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47624</xdr:colOff>
      <xdr:row>52</xdr:row>
      <xdr:rowOff>57150</xdr:rowOff>
    </xdr:from>
    <xdr:to>
      <xdr:col>10</xdr:col>
      <xdr:colOff>256799</xdr:colOff>
      <xdr:row>54</xdr:row>
      <xdr:rowOff>28575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885824" y="120777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28575</xdr:colOff>
      <xdr:row>64</xdr:row>
      <xdr:rowOff>47625</xdr:rowOff>
    </xdr:from>
    <xdr:to>
      <xdr:col>10</xdr:col>
      <xdr:colOff>237750</xdr:colOff>
      <xdr:row>66</xdr:row>
      <xdr:rowOff>19050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866775" y="149352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19050</xdr:colOff>
      <xdr:row>94</xdr:row>
      <xdr:rowOff>0</xdr:rowOff>
    </xdr:from>
    <xdr:to>
      <xdr:col>10</xdr:col>
      <xdr:colOff>228225</xdr:colOff>
      <xdr:row>95</xdr:row>
      <xdr:rowOff>133350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857250" y="220313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19050</xdr:colOff>
      <xdr:row>106</xdr:row>
      <xdr:rowOff>57150</xdr:rowOff>
    </xdr:from>
    <xdr:to>
      <xdr:col>10</xdr:col>
      <xdr:colOff>228225</xdr:colOff>
      <xdr:row>108</xdr:row>
      <xdr:rowOff>28575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857250" y="24926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38100</xdr:colOff>
      <xdr:row>136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876300" y="30803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66675</xdr:colOff>
      <xdr:row>161</xdr:row>
      <xdr:rowOff>95250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904875" y="367188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0</xdr:col>
      <xdr:colOff>809625</xdr:colOff>
      <xdr:row>172</xdr:row>
      <xdr:rowOff>28575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809625" y="39452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</a:t>
          </a:r>
        </a:p>
      </xdr:txBody>
    </xdr:sp>
    <xdr:clientData/>
  </xdr:oneCellAnchor>
  <xdr:oneCellAnchor>
    <xdr:from>
      <xdr:col>1</xdr:col>
      <xdr:colOff>9525</xdr:colOff>
      <xdr:row>185</xdr:row>
      <xdr:rowOff>133350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847725" y="42271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838200" y="40252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38100</xdr:colOff>
      <xdr:row>201</xdr:row>
      <xdr:rowOff>28575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876300" y="452723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</a:t>
          </a:r>
        </a:p>
      </xdr:txBody>
    </xdr:sp>
    <xdr:clientData/>
  </xdr:oneCellAnchor>
  <xdr:oneCellAnchor>
    <xdr:from>
      <xdr:col>1</xdr:col>
      <xdr:colOff>28575</xdr:colOff>
      <xdr:row>215</xdr:row>
      <xdr:rowOff>66675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866775" y="48548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57150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838200" y="3468052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38098</xdr:colOff>
      <xdr:row>26</xdr:row>
      <xdr:rowOff>0</xdr:rowOff>
    </xdr:from>
    <xdr:to>
      <xdr:col>10</xdr:col>
      <xdr:colOff>247273</xdr:colOff>
      <xdr:row>30</xdr:row>
      <xdr:rowOff>9525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76298" y="60198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800100</xdr:colOff>
      <xdr:row>38</xdr:row>
      <xdr:rowOff>104775</xdr:rowOff>
    </xdr:from>
    <xdr:to>
      <xdr:col>10</xdr:col>
      <xdr:colOff>171075</xdr:colOff>
      <xdr:row>40</xdr:row>
      <xdr:rowOff>76125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800100" y="879157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38099</xdr:colOff>
      <xdr:row>52</xdr:row>
      <xdr:rowOff>19050</xdr:rowOff>
    </xdr:from>
    <xdr:to>
      <xdr:col>10</xdr:col>
      <xdr:colOff>247274</xdr:colOff>
      <xdr:row>53</xdr:row>
      <xdr:rowOff>152400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876299" y="120396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828675</xdr:colOff>
      <xdr:row>63</xdr:row>
      <xdr:rowOff>171450</xdr:rowOff>
    </xdr:from>
    <xdr:to>
      <xdr:col>10</xdr:col>
      <xdr:colOff>199650</xdr:colOff>
      <xdr:row>65</xdr:row>
      <xdr:rowOff>114300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828675" y="14868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Ingresados directamente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93</xdr:row>
      <xdr:rowOff>152400</xdr:rowOff>
    </xdr:from>
    <xdr:to>
      <xdr:col>10</xdr:col>
      <xdr:colOff>209175</xdr:colOff>
      <xdr:row>95</xdr:row>
      <xdr:rowOff>123825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838200" y="220218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819150</xdr:colOff>
      <xdr:row>106</xdr:row>
      <xdr:rowOff>0</xdr:rowOff>
    </xdr:from>
    <xdr:to>
      <xdr:col>10</xdr:col>
      <xdr:colOff>190125</xdr:colOff>
      <xdr:row>107</xdr:row>
      <xdr:rowOff>133350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819150" y="248697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28575</xdr:colOff>
      <xdr:row>136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866775" y="30803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819150</xdr:colOff>
      <xdr:row>161</xdr:row>
      <xdr:rowOff>19050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819150" y="366426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38100</xdr:colOff>
      <xdr:row>172</xdr:row>
      <xdr:rowOff>28575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876300" y="39452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9525</xdr:colOff>
      <xdr:row>186</xdr:row>
      <xdr:rowOff>19050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847725" y="423195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838200" y="40252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0</xdr:col>
      <xdr:colOff>819150</xdr:colOff>
      <xdr:row>200</xdr:row>
      <xdr:rowOff>133350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819150" y="4519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38100</xdr:colOff>
      <xdr:row>214</xdr:row>
      <xdr:rowOff>161925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876300" y="484632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0</xdr:col>
      <xdr:colOff>828675</xdr:colOff>
      <xdr:row>151</xdr:row>
      <xdr:rowOff>38100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828675" y="346614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38098</xdr:colOff>
      <xdr:row>26</xdr:row>
      <xdr:rowOff>85725</xdr:rowOff>
    </xdr:from>
    <xdr:to>
      <xdr:col>10</xdr:col>
      <xdr:colOff>247273</xdr:colOff>
      <xdr:row>30</xdr:row>
      <xdr:rowOff>95250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76298" y="610552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38</xdr:row>
      <xdr:rowOff>38100</xdr:rowOff>
    </xdr:from>
    <xdr:to>
      <xdr:col>10</xdr:col>
      <xdr:colOff>237750</xdr:colOff>
      <xdr:row>40</xdr:row>
      <xdr:rowOff>9450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866775" y="8724900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819149</xdr:colOff>
      <xdr:row>52</xdr:row>
      <xdr:rowOff>76200</xdr:rowOff>
    </xdr:from>
    <xdr:to>
      <xdr:col>10</xdr:col>
      <xdr:colOff>190124</xdr:colOff>
      <xdr:row>54</xdr:row>
      <xdr:rowOff>47625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819149" y="120967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64</xdr:row>
      <xdr:rowOff>9525</xdr:rowOff>
    </xdr:from>
    <xdr:to>
      <xdr:col>10</xdr:col>
      <xdr:colOff>209175</xdr:colOff>
      <xdr:row>65</xdr:row>
      <xdr:rowOff>142875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838200" y="148971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19050</xdr:colOff>
      <xdr:row>94</xdr:row>
      <xdr:rowOff>76200</xdr:rowOff>
    </xdr:from>
    <xdr:to>
      <xdr:col>10</xdr:col>
      <xdr:colOff>228225</xdr:colOff>
      <xdr:row>96</xdr:row>
      <xdr:rowOff>47625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857250" y="22107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19050</xdr:colOff>
      <xdr:row>106</xdr:row>
      <xdr:rowOff>47625</xdr:rowOff>
    </xdr:from>
    <xdr:to>
      <xdr:col>10</xdr:col>
      <xdr:colOff>228225</xdr:colOff>
      <xdr:row>108</xdr:row>
      <xdr:rowOff>19050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857250" y="249174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136</xdr:row>
      <xdr:rowOff>47625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847725" y="308514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161</xdr:row>
      <xdr:rowOff>76200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>
          <a:off x="838200" y="36699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0</xdr:col>
      <xdr:colOff>809625</xdr:colOff>
      <xdr:row>171</xdr:row>
      <xdr:rowOff>228600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809625" y="39404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19050</xdr:colOff>
      <xdr:row>186</xdr:row>
      <xdr:rowOff>95250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857250" y="423957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>
          <a:off x="838200" y="40252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19050</xdr:colOff>
      <xdr:row>201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857250" y="452437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0</xdr:colOff>
      <xdr:row>215</xdr:row>
      <xdr:rowOff>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838200" y="48482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9525</xdr:colOff>
      <xdr:row>151</xdr:row>
      <xdr:rowOff>47625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>
          <a:off x="847725" y="3467100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Castilla y León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19048</xdr:colOff>
      <xdr:row>26</xdr:row>
      <xdr:rowOff>85725</xdr:rowOff>
    </xdr:from>
    <xdr:to>
      <xdr:col>10</xdr:col>
      <xdr:colOff>228223</xdr:colOff>
      <xdr:row>30</xdr:row>
      <xdr:rowOff>95250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57248" y="610552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10</xdr:col>
      <xdr:colOff>209175</xdr:colOff>
      <xdr:row>39</xdr:row>
      <xdr:rowOff>133275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838200" y="8686800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9524</xdr:colOff>
      <xdr:row>52</xdr:row>
      <xdr:rowOff>38100</xdr:rowOff>
    </xdr:from>
    <xdr:to>
      <xdr:col>10</xdr:col>
      <xdr:colOff>218699</xdr:colOff>
      <xdr:row>54</xdr:row>
      <xdr:rowOff>9525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847724" y="12058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828675</xdr:colOff>
      <xdr:row>64</xdr:row>
      <xdr:rowOff>28575</xdr:rowOff>
    </xdr:from>
    <xdr:to>
      <xdr:col>10</xdr:col>
      <xdr:colOff>199650</xdr:colOff>
      <xdr:row>66</xdr:row>
      <xdr:rowOff>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828675" y="14916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0</xdr:col>
      <xdr:colOff>819150</xdr:colOff>
      <xdr:row>94</xdr:row>
      <xdr:rowOff>47625</xdr:rowOff>
    </xdr:from>
    <xdr:to>
      <xdr:col>10</xdr:col>
      <xdr:colOff>190125</xdr:colOff>
      <xdr:row>96</xdr:row>
      <xdr:rowOff>19050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819150" y="220789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9525</xdr:colOff>
      <xdr:row>106</xdr:row>
      <xdr:rowOff>19050</xdr:rowOff>
    </xdr:from>
    <xdr:to>
      <xdr:col>10</xdr:col>
      <xdr:colOff>218700</xdr:colOff>
      <xdr:row>107</xdr:row>
      <xdr:rowOff>152400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847725" y="24888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819150</xdr:colOff>
      <xdr:row>136</xdr:row>
      <xdr:rowOff>9525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819150" y="30813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161</xdr:row>
      <xdr:rowOff>47625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847725" y="36671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28575</xdr:colOff>
      <xdr:row>171</xdr:row>
      <xdr:rowOff>238125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866775" y="394144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38100</xdr:colOff>
      <xdr:row>186</xdr:row>
      <xdr:rowOff>38100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876300" y="423386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28575</xdr:rowOff>
    </xdr:from>
    <xdr:to>
      <xdr:col>10</xdr:col>
      <xdr:colOff>209175</xdr:colOff>
      <xdr:row>191</xdr:row>
      <xdr:rowOff>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838200" y="428148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19050</xdr:colOff>
      <xdr:row>201</xdr:row>
      <xdr:rowOff>19050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857250" y="452628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28575</xdr:colOff>
      <xdr:row>215</xdr:row>
      <xdr:rowOff>19050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866775" y="48501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0</xdr:col>
      <xdr:colOff>828675</xdr:colOff>
      <xdr:row>150</xdr:row>
      <xdr:rowOff>152400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828675" y="3459480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Castilla La Mancha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9523</xdr:colOff>
      <xdr:row>26</xdr:row>
      <xdr:rowOff>66675</xdr:rowOff>
    </xdr:from>
    <xdr:to>
      <xdr:col>10</xdr:col>
      <xdr:colOff>218698</xdr:colOff>
      <xdr:row>30</xdr:row>
      <xdr:rowOff>76200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847723" y="608647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38</xdr:row>
      <xdr:rowOff>19050</xdr:rowOff>
    </xdr:from>
    <xdr:to>
      <xdr:col>10</xdr:col>
      <xdr:colOff>228225</xdr:colOff>
      <xdr:row>39</xdr:row>
      <xdr:rowOff>152325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857250" y="8705850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838199</xdr:colOff>
      <xdr:row>52</xdr:row>
      <xdr:rowOff>0</xdr:rowOff>
    </xdr:from>
    <xdr:to>
      <xdr:col>10</xdr:col>
      <xdr:colOff>209174</xdr:colOff>
      <xdr:row>53</xdr:row>
      <xdr:rowOff>133350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838199" y="12020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800100</xdr:colOff>
      <xdr:row>63</xdr:row>
      <xdr:rowOff>171450</xdr:rowOff>
    </xdr:from>
    <xdr:to>
      <xdr:col>10</xdr:col>
      <xdr:colOff>171075</xdr:colOff>
      <xdr:row>65</xdr:row>
      <xdr:rowOff>114300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800100" y="148685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0</xdr:col>
      <xdr:colOff>828675</xdr:colOff>
      <xdr:row>94</xdr:row>
      <xdr:rowOff>9525</xdr:rowOff>
    </xdr:from>
    <xdr:to>
      <xdr:col>10</xdr:col>
      <xdr:colOff>199650</xdr:colOff>
      <xdr:row>95</xdr:row>
      <xdr:rowOff>142875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828675" y="22040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828675</xdr:colOff>
      <xdr:row>106</xdr:row>
      <xdr:rowOff>57150</xdr:rowOff>
    </xdr:from>
    <xdr:to>
      <xdr:col>10</xdr:col>
      <xdr:colOff>199650</xdr:colOff>
      <xdr:row>108</xdr:row>
      <xdr:rowOff>28575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828675" y="24926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819150</xdr:colOff>
      <xdr:row>136</xdr:row>
      <xdr:rowOff>28575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819150" y="308324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19050</xdr:colOff>
      <xdr:row>161</xdr:row>
      <xdr:rowOff>66675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857250" y="36690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38100</xdr:colOff>
      <xdr:row>171</xdr:row>
      <xdr:rowOff>238125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876300" y="394144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19050</xdr:colOff>
      <xdr:row>186</xdr:row>
      <xdr:rowOff>66675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857250" y="4236720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838200" y="40252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28575</xdr:colOff>
      <xdr:row>201</xdr:row>
      <xdr:rowOff>19050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866775" y="452628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38100</xdr:colOff>
      <xdr:row>215</xdr:row>
      <xdr:rowOff>19050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876300" y="48501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0</xdr:col>
      <xdr:colOff>828675</xdr:colOff>
      <xdr:row>151</xdr:row>
      <xdr:rowOff>66675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828675" y="3469005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26</xdr:row>
      <xdr:rowOff>28575</xdr:rowOff>
    </xdr:from>
    <xdr:to>
      <xdr:col>10</xdr:col>
      <xdr:colOff>237748</xdr:colOff>
      <xdr:row>30</xdr:row>
      <xdr:rowOff>38100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866773" y="604837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57150</xdr:colOff>
      <xdr:row>38</xdr:row>
      <xdr:rowOff>9525</xdr:rowOff>
    </xdr:from>
    <xdr:to>
      <xdr:col>10</xdr:col>
      <xdr:colOff>266325</xdr:colOff>
      <xdr:row>39</xdr:row>
      <xdr:rowOff>142800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895350" y="86963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9524</xdr:colOff>
      <xdr:row>52</xdr:row>
      <xdr:rowOff>19050</xdr:rowOff>
    </xdr:from>
    <xdr:to>
      <xdr:col>10</xdr:col>
      <xdr:colOff>218699</xdr:colOff>
      <xdr:row>53</xdr:row>
      <xdr:rowOff>152400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847724" y="120396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64</xdr:row>
      <xdr:rowOff>85725</xdr:rowOff>
    </xdr:from>
    <xdr:to>
      <xdr:col>10</xdr:col>
      <xdr:colOff>209175</xdr:colOff>
      <xdr:row>66</xdr:row>
      <xdr:rowOff>57150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838200" y="14973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9525</xdr:colOff>
      <xdr:row>93</xdr:row>
      <xdr:rowOff>123825</xdr:rowOff>
    </xdr:from>
    <xdr:to>
      <xdr:col>10</xdr:col>
      <xdr:colOff>218700</xdr:colOff>
      <xdr:row>95</xdr:row>
      <xdr:rowOff>95250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847725" y="219932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38100</xdr:colOff>
      <xdr:row>106</xdr:row>
      <xdr:rowOff>76200</xdr:rowOff>
    </xdr:from>
    <xdr:to>
      <xdr:col>10</xdr:col>
      <xdr:colOff>247275</xdr:colOff>
      <xdr:row>108</xdr:row>
      <xdr:rowOff>47625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876300" y="24945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800100</xdr:colOff>
      <xdr:row>136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800100" y="30803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161</xdr:row>
      <xdr:rowOff>28575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838200" y="366522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0</xdr:col>
      <xdr:colOff>800100</xdr:colOff>
      <xdr:row>171</xdr:row>
      <xdr:rowOff>133350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800100" y="393096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186</xdr:row>
      <xdr:rowOff>47625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838200" y="423481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838200" y="40252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0</xdr:col>
      <xdr:colOff>819150</xdr:colOff>
      <xdr:row>201</xdr:row>
      <xdr:rowOff>38100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819150" y="45281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0</xdr:col>
      <xdr:colOff>819150</xdr:colOff>
      <xdr:row>215</xdr:row>
      <xdr:rowOff>19050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>
          <a:off x="819150" y="48501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9525</xdr:colOff>
      <xdr:row>151</xdr:row>
      <xdr:rowOff>76200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847725" y="346995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Com. Valenciana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0</xdr:col>
      <xdr:colOff>838198</xdr:colOff>
      <xdr:row>26</xdr:row>
      <xdr:rowOff>38100</xdr:rowOff>
    </xdr:from>
    <xdr:to>
      <xdr:col>10</xdr:col>
      <xdr:colOff>209173</xdr:colOff>
      <xdr:row>30</xdr:row>
      <xdr:rowOff>47625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838198" y="60579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809625</xdr:colOff>
      <xdr:row>37</xdr:row>
      <xdr:rowOff>152400</xdr:rowOff>
    </xdr:from>
    <xdr:to>
      <xdr:col>10</xdr:col>
      <xdr:colOff>180600</xdr:colOff>
      <xdr:row>39</xdr:row>
      <xdr:rowOff>123750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09625" y="867727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828674</xdr:colOff>
      <xdr:row>52</xdr:row>
      <xdr:rowOff>19050</xdr:rowOff>
    </xdr:from>
    <xdr:to>
      <xdr:col>10</xdr:col>
      <xdr:colOff>199649</xdr:colOff>
      <xdr:row>53</xdr:row>
      <xdr:rowOff>152400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828674" y="120396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19050</xdr:colOff>
      <xdr:row>64</xdr:row>
      <xdr:rowOff>0</xdr:rowOff>
    </xdr:from>
    <xdr:to>
      <xdr:col>10</xdr:col>
      <xdr:colOff>228225</xdr:colOff>
      <xdr:row>65</xdr:row>
      <xdr:rowOff>133350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857250" y="148875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28575</xdr:colOff>
      <xdr:row>94</xdr:row>
      <xdr:rowOff>28575</xdr:rowOff>
    </xdr:from>
    <xdr:to>
      <xdr:col>10</xdr:col>
      <xdr:colOff>237750</xdr:colOff>
      <xdr:row>96</xdr:row>
      <xdr:rowOff>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866775" y="220599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828675</xdr:colOff>
      <xdr:row>106</xdr:row>
      <xdr:rowOff>9525</xdr:rowOff>
    </xdr:from>
    <xdr:to>
      <xdr:col>10</xdr:col>
      <xdr:colOff>199650</xdr:colOff>
      <xdr:row>107</xdr:row>
      <xdr:rowOff>142875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828675" y="24879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809625</xdr:colOff>
      <xdr:row>136</xdr:row>
      <xdr:rowOff>28575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809625" y="308324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19050</xdr:colOff>
      <xdr:row>161</xdr:row>
      <xdr:rowOff>9525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/>
      </xdr:nvSpPr>
      <xdr:spPr>
        <a:xfrm>
          <a:off x="857250" y="36633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9525</xdr:colOff>
      <xdr:row>172</xdr:row>
      <xdr:rowOff>38100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/>
      </xdr:nvSpPr>
      <xdr:spPr>
        <a:xfrm>
          <a:off x="847725" y="39462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0</xdr:col>
      <xdr:colOff>819150</xdr:colOff>
      <xdr:row>186</xdr:row>
      <xdr:rowOff>57150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819150" y="423576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838200" y="422910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0</xdr:colOff>
      <xdr:row>201</xdr:row>
      <xdr:rowOff>19050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838200" y="452628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0</xdr:col>
      <xdr:colOff>809625</xdr:colOff>
      <xdr:row>214</xdr:row>
      <xdr:rowOff>152400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/>
      </xdr:nvSpPr>
      <xdr:spPr>
        <a:xfrm>
          <a:off x="809625" y="484536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19050</xdr:colOff>
      <xdr:row>150</xdr:row>
      <xdr:rowOff>152400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>
          <a:off x="857250" y="3459480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26</xdr:row>
      <xdr:rowOff>95250</xdr:rowOff>
    </xdr:from>
    <xdr:to>
      <xdr:col>10</xdr:col>
      <xdr:colOff>237748</xdr:colOff>
      <xdr:row>30</xdr:row>
      <xdr:rowOff>104775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866773" y="611505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38</xdr:row>
      <xdr:rowOff>47625</xdr:rowOff>
    </xdr:from>
    <xdr:to>
      <xdr:col>10</xdr:col>
      <xdr:colOff>228225</xdr:colOff>
      <xdr:row>40</xdr:row>
      <xdr:rowOff>18975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57250" y="87344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828674</xdr:colOff>
      <xdr:row>52</xdr:row>
      <xdr:rowOff>28575</xdr:rowOff>
    </xdr:from>
    <xdr:to>
      <xdr:col>10</xdr:col>
      <xdr:colOff>199649</xdr:colOff>
      <xdr:row>54</xdr:row>
      <xdr:rowOff>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828674" y="12049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47625</xdr:colOff>
      <xdr:row>64</xdr:row>
      <xdr:rowOff>76200</xdr:rowOff>
    </xdr:from>
    <xdr:to>
      <xdr:col>10</xdr:col>
      <xdr:colOff>256800</xdr:colOff>
      <xdr:row>66</xdr:row>
      <xdr:rowOff>47625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885825" y="149637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28575</xdr:colOff>
      <xdr:row>94</xdr:row>
      <xdr:rowOff>19050</xdr:rowOff>
    </xdr:from>
    <xdr:to>
      <xdr:col>10</xdr:col>
      <xdr:colOff>237750</xdr:colOff>
      <xdr:row>95</xdr:row>
      <xdr:rowOff>152400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866775" y="22050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9525</xdr:colOff>
      <xdr:row>105</xdr:row>
      <xdr:rowOff>152400</xdr:rowOff>
    </xdr:from>
    <xdr:to>
      <xdr:col>10</xdr:col>
      <xdr:colOff>218700</xdr:colOff>
      <xdr:row>107</xdr:row>
      <xdr:rowOff>123825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847725" y="24860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136</xdr:row>
      <xdr:rowOff>19050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847725" y="308229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161</xdr:row>
      <xdr:rowOff>38100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847725" y="366617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57150</xdr:colOff>
      <xdr:row>172</xdr:row>
      <xdr:rowOff>47625</xdr:rowOff>
    </xdr:from>
    <xdr:ext cx="11534400" cy="295275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895350" y="394716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186</xdr:row>
      <xdr:rowOff>57150</xdr:rowOff>
    </xdr:from>
    <xdr:ext cx="11534400" cy="313200"/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838200" y="423576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/>
      </xdr:nvSpPr>
      <xdr:spPr>
        <a:xfrm>
          <a:off x="838200" y="422910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19050</xdr:colOff>
      <xdr:row>201</xdr:row>
      <xdr:rowOff>47625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857250" y="45291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0</xdr:col>
      <xdr:colOff>828675</xdr:colOff>
      <xdr:row>215</xdr:row>
      <xdr:rowOff>47625</xdr:rowOff>
    </xdr:from>
    <xdr:ext cx="11534400" cy="295275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/>
      </xdr:nvSpPr>
      <xdr:spPr>
        <a:xfrm>
          <a:off x="828675" y="485298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28575</xdr:colOff>
      <xdr:row>150</xdr:row>
      <xdr:rowOff>142875</xdr:rowOff>
    </xdr:from>
    <xdr:ext cx="11534400" cy="342900"/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/>
      </xdr:nvSpPr>
      <xdr:spPr>
        <a:xfrm>
          <a:off x="866775" y="345852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4" name="23 Rectángulo redondeado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Extremadura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19048</xdr:colOff>
      <xdr:row>26</xdr:row>
      <xdr:rowOff>19050</xdr:rowOff>
    </xdr:from>
    <xdr:to>
      <xdr:col>10</xdr:col>
      <xdr:colOff>228223</xdr:colOff>
      <xdr:row>30</xdr:row>
      <xdr:rowOff>28575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857248" y="603885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38</xdr:row>
      <xdr:rowOff>9525</xdr:rowOff>
    </xdr:from>
    <xdr:to>
      <xdr:col>10</xdr:col>
      <xdr:colOff>209175</xdr:colOff>
      <xdr:row>39</xdr:row>
      <xdr:rowOff>142800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838200" y="86963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19049</xdr:colOff>
      <xdr:row>52</xdr:row>
      <xdr:rowOff>0</xdr:rowOff>
    </xdr:from>
    <xdr:to>
      <xdr:col>10</xdr:col>
      <xdr:colOff>228224</xdr:colOff>
      <xdr:row>53</xdr:row>
      <xdr:rowOff>133350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857249" y="120205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38100</xdr:colOff>
      <xdr:row>63</xdr:row>
      <xdr:rowOff>133350</xdr:rowOff>
    </xdr:from>
    <xdr:to>
      <xdr:col>10</xdr:col>
      <xdr:colOff>247275</xdr:colOff>
      <xdr:row>65</xdr:row>
      <xdr:rowOff>76200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876300" y="148304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838200" y="176974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838200" y="183451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0</xdr:col>
      <xdr:colOff>819150</xdr:colOff>
      <xdr:row>94</xdr:row>
      <xdr:rowOff>19050</xdr:rowOff>
    </xdr:from>
    <xdr:to>
      <xdr:col>10</xdr:col>
      <xdr:colOff>190125</xdr:colOff>
      <xdr:row>95</xdr:row>
      <xdr:rowOff>152400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819150" y="22050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47625</xdr:colOff>
      <xdr:row>106</xdr:row>
      <xdr:rowOff>66675</xdr:rowOff>
    </xdr:from>
    <xdr:to>
      <xdr:col>10</xdr:col>
      <xdr:colOff>256800</xdr:colOff>
      <xdr:row>108</xdr:row>
      <xdr:rowOff>38100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885825" y="249364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838200" y="26269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838200" y="269176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136</xdr:row>
      <xdr:rowOff>9525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38200" y="30813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19050</xdr:colOff>
      <xdr:row>161</xdr:row>
      <xdr:rowOff>47625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857250" y="36671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0</xdr:colOff>
      <xdr:row>172</xdr:row>
      <xdr:rowOff>9525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838200" y="394335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185</xdr:row>
      <xdr:rowOff>133350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838200" y="422719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838200" y="422910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9525</xdr:colOff>
      <xdr:row>201</xdr:row>
      <xdr:rowOff>66675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47725" y="453104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0</xdr:col>
      <xdr:colOff>828675</xdr:colOff>
      <xdr:row>215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/>
      </xdr:nvSpPr>
      <xdr:spPr>
        <a:xfrm>
          <a:off x="828675" y="48482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9525</xdr:colOff>
      <xdr:row>150</xdr:row>
      <xdr:rowOff>142875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/>
      </xdr:nvSpPr>
      <xdr:spPr>
        <a:xfrm>
          <a:off x="847725" y="345852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85723</xdr:colOff>
      <xdr:row>26</xdr:row>
      <xdr:rowOff>0</xdr:rowOff>
    </xdr:from>
    <xdr:to>
      <xdr:col>10</xdr:col>
      <xdr:colOff>294898</xdr:colOff>
      <xdr:row>30</xdr:row>
      <xdr:rowOff>9525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923923" y="6019800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38</xdr:row>
      <xdr:rowOff>66675</xdr:rowOff>
    </xdr:from>
    <xdr:to>
      <xdr:col>10</xdr:col>
      <xdr:colOff>209175</xdr:colOff>
      <xdr:row>40</xdr:row>
      <xdr:rowOff>38025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838200" y="875347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57149</xdr:colOff>
      <xdr:row>52</xdr:row>
      <xdr:rowOff>9525</xdr:rowOff>
    </xdr:from>
    <xdr:to>
      <xdr:col>10</xdr:col>
      <xdr:colOff>266324</xdr:colOff>
      <xdr:row>53</xdr:row>
      <xdr:rowOff>142875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895349" y="12030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28575</xdr:colOff>
      <xdr:row>63</xdr:row>
      <xdr:rowOff>114300</xdr:rowOff>
    </xdr:from>
    <xdr:to>
      <xdr:col>10</xdr:col>
      <xdr:colOff>237750</xdr:colOff>
      <xdr:row>65</xdr:row>
      <xdr:rowOff>57150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866775" y="14811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838200" y="178784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838200" y="1852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19050</xdr:colOff>
      <xdr:row>94</xdr:row>
      <xdr:rowOff>57150</xdr:rowOff>
    </xdr:from>
    <xdr:to>
      <xdr:col>10</xdr:col>
      <xdr:colOff>228225</xdr:colOff>
      <xdr:row>96</xdr:row>
      <xdr:rowOff>28575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857250" y="220884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38100</xdr:colOff>
      <xdr:row>106</xdr:row>
      <xdr:rowOff>28575</xdr:rowOff>
    </xdr:from>
    <xdr:to>
      <xdr:col>10</xdr:col>
      <xdr:colOff>247275</xdr:colOff>
      <xdr:row>108</xdr:row>
      <xdr:rowOff>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876300" y="248983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838200" y="264509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838200" y="2709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819150</xdr:colOff>
      <xdr:row>136</xdr:row>
      <xdr:rowOff>57150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819150" y="308610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28575</xdr:colOff>
      <xdr:row>160</xdr:row>
      <xdr:rowOff>152400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866775" y="365950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19050</xdr:colOff>
      <xdr:row>171</xdr:row>
      <xdr:rowOff>228600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857250" y="39404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0</xdr:col>
      <xdr:colOff>819150</xdr:colOff>
      <xdr:row>186</xdr:row>
      <xdr:rowOff>38100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/>
      </xdr:nvSpPr>
      <xdr:spPr>
        <a:xfrm>
          <a:off x="819150" y="423386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838200" y="42471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38100</xdr:colOff>
      <xdr:row>200</xdr:row>
      <xdr:rowOff>152400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876300" y="452151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47625</xdr:colOff>
      <xdr:row>215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/>
      </xdr:nvSpPr>
      <xdr:spPr>
        <a:xfrm>
          <a:off x="885825" y="48482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38100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838200" y="346614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Comunidad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Madrid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9523</xdr:colOff>
      <xdr:row>26</xdr:row>
      <xdr:rowOff>66675</xdr:rowOff>
    </xdr:from>
    <xdr:to>
      <xdr:col>10</xdr:col>
      <xdr:colOff>218698</xdr:colOff>
      <xdr:row>30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847723" y="608647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38</xdr:row>
      <xdr:rowOff>19050</xdr:rowOff>
    </xdr:from>
    <xdr:to>
      <xdr:col>10</xdr:col>
      <xdr:colOff>237750</xdr:colOff>
      <xdr:row>39</xdr:row>
      <xdr:rowOff>152325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866775" y="8705850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828674</xdr:colOff>
      <xdr:row>51</xdr:row>
      <xdr:rowOff>142875</xdr:rowOff>
    </xdr:from>
    <xdr:to>
      <xdr:col>10</xdr:col>
      <xdr:colOff>199649</xdr:colOff>
      <xdr:row>53</xdr:row>
      <xdr:rowOff>114300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828674" y="120015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819150</xdr:colOff>
      <xdr:row>64</xdr:row>
      <xdr:rowOff>85725</xdr:rowOff>
    </xdr:from>
    <xdr:to>
      <xdr:col>10</xdr:col>
      <xdr:colOff>190125</xdr:colOff>
      <xdr:row>66</xdr:row>
      <xdr:rowOff>57150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819150" y="149733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838200" y="178784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838200" y="1852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94</xdr:row>
      <xdr:rowOff>47625</xdr:rowOff>
    </xdr:from>
    <xdr:to>
      <xdr:col>10</xdr:col>
      <xdr:colOff>209175</xdr:colOff>
      <xdr:row>96</xdr:row>
      <xdr:rowOff>19050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838200" y="220789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819150</xdr:colOff>
      <xdr:row>106</xdr:row>
      <xdr:rowOff>66675</xdr:rowOff>
    </xdr:from>
    <xdr:to>
      <xdr:col>10</xdr:col>
      <xdr:colOff>190125</xdr:colOff>
      <xdr:row>108</xdr:row>
      <xdr:rowOff>38100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819150" y="249364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838200" y="264509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838200" y="2709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136</xdr:row>
      <xdr:rowOff>9525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847725" y="30813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38100</xdr:colOff>
      <xdr:row>161</xdr:row>
      <xdr:rowOff>28575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876300" y="366522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0</xdr:colOff>
      <xdr:row>172</xdr:row>
      <xdr:rowOff>19050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838200" y="394430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186</xdr:row>
      <xdr:rowOff>85725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838200" y="423862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/>
      </xdr:nvSpPr>
      <xdr:spPr>
        <a:xfrm>
          <a:off x="838200" y="42471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0</xdr:colOff>
      <xdr:row>200</xdr:row>
      <xdr:rowOff>123825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/>
      </xdr:nvSpPr>
      <xdr:spPr>
        <a:xfrm>
          <a:off x="838200" y="451866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</a:t>
          </a:r>
        </a:p>
      </xdr:txBody>
    </xdr:sp>
    <xdr:clientData/>
  </xdr:oneCellAnchor>
  <xdr:oneCellAnchor>
    <xdr:from>
      <xdr:col>1</xdr:col>
      <xdr:colOff>9525</xdr:colOff>
      <xdr:row>214</xdr:row>
      <xdr:rowOff>104775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/>
      </xdr:nvSpPr>
      <xdr:spPr>
        <a:xfrm>
          <a:off x="847725" y="484060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0</xdr:col>
      <xdr:colOff>819150</xdr:colOff>
      <xdr:row>151</xdr:row>
      <xdr:rowOff>38100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/>
      </xdr:nvSpPr>
      <xdr:spPr>
        <a:xfrm>
          <a:off x="819150" y="346614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Región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Murcia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26</xdr:row>
      <xdr:rowOff>85725</xdr:rowOff>
    </xdr:from>
    <xdr:to>
      <xdr:col>10</xdr:col>
      <xdr:colOff>237748</xdr:colOff>
      <xdr:row>30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866773" y="610552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819150</xdr:colOff>
      <xdr:row>38</xdr:row>
      <xdr:rowOff>19050</xdr:rowOff>
    </xdr:from>
    <xdr:to>
      <xdr:col>10</xdr:col>
      <xdr:colOff>190125</xdr:colOff>
      <xdr:row>39</xdr:row>
      <xdr:rowOff>152325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819150" y="8705850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38099</xdr:colOff>
      <xdr:row>52</xdr:row>
      <xdr:rowOff>28575</xdr:rowOff>
    </xdr:from>
    <xdr:to>
      <xdr:col>10</xdr:col>
      <xdr:colOff>247274</xdr:colOff>
      <xdr:row>54</xdr:row>
      <xdr:rowOff>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876299" y="12049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0</xdr:colOff>
      <xdr:row>64</xdr:row>
      <xdr:rowOff>19050</xdr:rowOff>
    </xdr:from>
    <xdr:to>
      <xdr:col>10</xdr:col>
      <xdr:colOff>209175</xdr:colOff>
      <xdr:row>65</xdr:row>
      <xdr:rowOff>152400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838200" y="14906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838200" y="178784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/>
      </xdr:nvSpPr>
      <xdr:spPr>
        <a:xfrm>
          <a:off x="838200" y="1852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0</xdr:col>
      <xdr:colOff>828675</xdr:colOff>
      <xdr:row>94</xdr:row>
      <xdr:rowOff>9525</xdr:rowOff>
    </xdr:from>
    <xdr:to>
      <xdr:col>10</xdr:col>
      <xdr:colOff>199650</xdr:colOff>
      <xdr:row>95</xdr:row>
      <xdr:rowOff>142875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828675" y="22040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47625</xdr:colOff>
      <xdr:row>106</xdr:row>
      <xdr:rowOff>19050</xdr:rowOff>
    </xdr:from>
    <xdr:to>
      <xdr:col>10</xdr:col>
      <xdr:colOff>256800</xdr:colOff>
      <xdr:row>107</xdr:row>
      <xdr:rowOff>152400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885825" y="24888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838200" y="264509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/>
      </xdr:nvSpPr>
      <xdr:spPr>
        <a:xfrm>
          <a:off x="838200" y="2709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47625</xdr:colOff>
      <xdr:row>136</xdr:row>
      <xdr:rowOff>0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885825" y="30803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38100</xdr:colOff>
      <xdr:row>161</xdr:row>
      <xdr:rowOff>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/>
      </xdr:nvSpPr>
      <xdr:spPr>
        <a:xfrm>
          <a:off x="876300" y="36623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19050</xdr:colOff>
      <xdr:row>172</xdr:row>
      <xdr:rowOff>19050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/>
      </xdr:nvSpPr>
      <xdr:spPr>
        <a:xfrm>
          <a:off x="857250" y="394430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0</xdr:colOff>
      <xdr:row>186</xdr:row>
      <xdr:rowOff>57150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/>
      </xdr:nvSpPr>
      <xdr:spPr>
        <a:xfrm>
          <a:off x="838200" y="4235767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/>
      </xdr:nvSpPr>
      <xdr:spPr>
        <a:xfrm>
          <a:off x="838200" y="42471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28575</xdr:colOff>
      <xdr:row>201</xdr:row>
      <xdr:rowOff>9525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/>
      </xdr:nvSpPr>
      <xdr:spPr>
        <a:xfrm>
          <a:off x="866775" y="452532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0</xdr:colOff>
      <xdr:row>215</xdr:row>
      <xdr:rowOff>28575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/>
      </xdr:nvSpPr>
      <xdr:spPr>
        <a:xfrm>
          <a:off x="838200" y="485108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151</xdr:row>
      <xdr:rowOff>0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/>
      </xdr:nvSpPr>
      <xdr:spPr>
        <a:xfrm>
          <a:off x="838200" y="34623375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Comunidad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Foral de Navarra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28573</xdr:colOff>
      <xdr:row>26</xdr:row>
      <xdr:rowOff>47625</xdr:rowOff>
    </xdr:from>
    <xdr:to>
      <xdr:col>10</xdr:col>
      <xdr:colOff>237748</xdr:colOff>
      <xdr:row>30</xdr:row>
      <xdr:rowOff>57150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866773" y="606742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38</xdr:row>
      <xdr:rowOff>47625</xdr:rowOff>
    </xdr:from>
    <xdr:to>
      <xdr:col>10</xdr:col>
      <xdr:colOff>209175</xdr:colOff>
      <xdr:row>40</xdr:row>
      <xdr:rowOff>18975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838200" y="873442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0</xdr:col>
      <xdr:colOff>828674</xdr:colOff>
      <xdr:row>52</xdr:row>
      <xdr:rowOff>9525</xdr:rowOff>
    </xdr:from>
    <xdr:to>
      <xdr:col>10</xdr:col>
      <xdr:colOff>199649</xdr:colOff>
      <xdr:row>53</xdr:row>
      <xdr:rowOff>142875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828674" y="120300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19050</xdr:colOff>
      <xdr:row>64</xdr:row>
      <xdr:rowOff>19050</xdr:rowOff>
    </xdr:from>
    <xdr:to>
      <xdr:col>10</xdr:col>
      <xdr:colOff>228225</xdr:colOff>
      <xdr:row>65</xdr:row>
      <xdr:rowOff>152400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857250" y="14906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838200" y="178784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/>
      </xdr:nvSpPr>
      <xdr:spPr>
        <a:xfrm>
          <a:off x="838200" y="1852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0</xdr:colOff>
      <xdr:row>94</xdr:row>
      <xdr:rowOff>28575</xdr:rowOff>
    </xdr:from>
    <xdr:to>
      <xdr:col>10</xdr:col>
      <xdr:colOff>209175</xdr:colOff>
      <xdr:row>96</xdr:row>
      <xdr:rowOff>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838200" y="220599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0</xdr:col>
      <xdr:colOff>828675</xdr:colOff>
      <xdr:row>106</xdr:row>
      <xdr:rowOff>57150</xdr:rowOff>
    </xdr:from>
    <xdr:to>
      <xdr:col>10</xdr:col>
      <xdr:colOff>199650</xdr:colOff>
      <xdr:row>108</xdr:row>
      <xdr:rowOff>28575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828675" y="249269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838200" y="264509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38200" y="2709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19050</xdr:colOff>
      <xdr:row>136</xdr:row>
      <xdr:rowOff>9525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57250" y="308133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9525</xdr:colOff>
      <xdr:row>161</xdr:row>
      <xdr:rowOff>28575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847725" y="366522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9525</xdr:colOff>
      <xdr:row>172</xdr:row>
      <xdr:rowOff>9525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847725" y="394335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9525</xdr:colOff>
      <xdr:row>186</xdr:row>
      <xdr:rowOff>38100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/>
      </xdr:nvSpPr>
      <xdr:spPr>
        <a:xfrm>
          <a:off x="847725" y="423386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/>
      </xdr:nvSpPr>
      <xdr:spPr>
        <a:xfrm>
          <a:off x="838200" y="42471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9525</xdr:colOff>
      <xdr:row>201</xdr:row>
      <xdr:rowOff>38100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/>
      </xdr:nvSpPr>
      <xdr:spPr>
        <a:xfrm>
          <a:off x="847725" y="452818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</a:t>
          </a:r>
        </a:p>
      </xdr:txBody>
    </xdr:sp>
    <xdr:clientData/>
  </xdr:oneCellAnchor>
  <xdr:oneCellAnchor>
    <xdr:from>
      <xdr:col>0</xdr:col>
      <xdr:colOff>828675</xdr:colOff>
      <xdr:row>215</xdr:row>
      <xdr:rowOff>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/>
      </xdr:nvSpPr>
      <xdr:spPr>
        <a:xfrm>
          <a:off x="828675" y="48482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0</xdr:colOff>
      <xdr:row>150</xdr:row>
      <xdr:rowOff>171450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/>
      </xdr:nvSpPr>
      <xdr:spPr>
        <a:xfrm>
          <a:off x="838200" y="3461385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Pais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Vasco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28574</xdr:rowOff>
    </xdr:from>
    <xdr:to>
      <xdr:col>10</xdr:col>
      <xdr:colOff>218699</xdr:colOff>
      <xdr:row>6</xdr:row>
      <xdr:rowOff>19050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847724" y="676274"/>
          <a:ext cx="11534400" cy="314326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 T.I.                </a:t>
          </a:r>
        </a:p>
      </xdr:txBody>
    </xdr:sp>
    <xdr:clientData/>
  </xdr:twoCellAnchor>
  <xdr:twoCellAnchor>
    <xdr:from>
      <xdr:col>10</xdr:col>
      <xdr:colOff>419100</xdr:colOff>
      <xdr:row>1</xdr:row>
      <xdr:rowOff>47625</xdr:rowOff>
    </xdr:from>
    <xdr:to>
      <xdr:col>11</xdr:col>
      <xdr:colOff>257174</xdr:colOff>
      <xdr:row>4</xdr:row>
      <xdr:rowOff>104775</xdr:rowOff>
    </xdr:to>
    <xdr:sp macro="" textlink="">
      <xdr:nvSpPr>
        <xdr:cNvPr id="3" name="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2582525" y="209550"/>
          <a:ext cx="72389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828675</xdr:colOff>
      <xdr:row>7</xdr:row>
      <xdr:rowOff>104775</xdr:rowOff>
    </xdr:from>
    <xdr:to>
      <xdr:col>10</xdr:col>
      <xdr:colOff>199650</xdr:colOff>
      <xdr:row>9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828675" y="12382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Denuncias, Víctimas, Renuncias y sus Evoluciones</a:t>
          </a:r>
        </a:p>
      </xdr:txBody>
    </xdr:sp>
    <xdr:clientData/>
  </xdr:twoCellAnchor>
  <xdr:twoCellAnchor editAs="oneCell">
    <xdr:from>
      <xdr:col>1</xdr:col>
      <xdr:colOff>9523</xdr:colOff>
      <xdr:row>26</xdr:row>
      <xdr:rowOff>47625</xdr:rowOff>
    </xdr:from>
    <xdr:to>
      <xdr:col>10</xdr:col>
      <xdr:colOff>218698</xdr:colOff>
      <xdr:row>30</xdr:row>
      <xdr:rowOff>57150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/>
      </xdr:nvSpPr>
      <xdr:spPr>
        <a:xfrm>
          <a:off x="847723" y="6067425"/>
          <a:ext cx="11534400" cy="6572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38</xdr:row>
      <xdr:rowOff>28575</xdr:rowOff>
    </xdr:from>
    <xdr:to>
      <xdr:col>10</xdr:col>
      <xdr:colOff>218700</xdr:colOff>
      <xdr:row>39</xdr:row>
      <xdr:rowOff>161850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847725" y="8715375"/>
          <a:ext cx="11534400" cy="2952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de los Procedimientos </a:t>
          </a:r>
        </a:p>
      </xdr:txBody>
    </xdr:sp>
    <xdr:clientData/>
  </xdr:twoCellAnchor>
  <xdr:twoCellAnchor editAs="oneCell">
    <xdr:from>
      <xdr:col>1</xdr:col>
      <xdr:colOff>19049</xdr:colOff>
      <xdr:row>52</xdr:row>
      <xdr:rowOff>57150</xdr:rowOff>
    </xdr:from>
    <xdr:to>
      <xdr:col>10</xdr:col>
      <xdr:colOff>228224</xdr:colOff>
      <xdr:row>54</xdr:row>
      <xdr:rowOff>28575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/>
      </xdr:nvSpPr>
      <xdr:spPr>
        <a:xfrm>
          <a:off x="857249" y="120777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47625</xdr:colOff>
      <xdr:row>63</xdr:row>
      <xdr:rowOff>142875</xdr:rowOff>
    </xdr:from>
    <xdr:to>
      <xdr:col>10</xdr:col>
      <xdr:colOff>256800</xdr:colOff>
      <xdr:row>65</xdr:row>
      <xdr:rowOff>85725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885825" y="148399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 Ingresados directamente por tipo de procesos</a:t>
          </a:r>
        </a:p>
      </xdr:txBody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10</xdr:col>
      <xdr:colOff>209175</xdr:colOff>
      <xdr:row>79</xdr:row>
      <xdr:rowOff>151275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838200" y="178784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                               </a:t>
          </a:r>
        </a:p>
      </xdr:txBody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209175</xdr:colOff>
      <xdr:row>83</xdr:row>
      <xdr:rowOff>133350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838200" y="185261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 de Terminación de los Procedimientos</a:t>
          </a:r>
        </a:p>
      </xdr:txBody>
    </xdr:sp>
    <xdr:clientData/>
  </xdr:twoCellAnchor>
  <xdr:twoCellAnchor editAs="oneCell">
    <xdr:from>
      <xdr:col>1</xdr:col>
      <xdr:colOff>47625</xdr:colOff>
      <xdr:row>93</xdr:row>
      <xdr:rowOff>133350</xdr:rowOff>
    </xdr:from>
    <xdr:to>
      <xdr:col>10</xdr:col>
      <xdr:colOff>256800</xdr:colOff>
      <xdr:row>95</xdr:row>
      <xdr:rowOff>104775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885825" y="220027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twoCellAnchor>
  <xdr:twoCellAnchor editAs="oneCell">
    <xdr:from>
      <xdr:col>1</xdr:col>
      <xdr:colOff>57150</xdr:colOff>
      <xdr:row>106</xdr:row>
      <xdr:rowOff>47625</xdr:rowOff>
    </xdr:from>
    <xdr:to>
      <xdr:col>10</xdr:col>
      <xdr:colOff>266325</xdr:colOff>
      <xdr:row>108</xdr:row>
      <xdr:rowOff>19050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895350" y="249174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twoCellAnchor>
  <xdr:oneCellAnchor>
    <xdr:from>
      <xdr:col>1</xdr:col>
      <xdr:colOff>0</xdr:colOff>
      <xdr:row>115</xdr:row>
      <xdr:rowOff>0</xdr:rowOff>
    </xdr:from>
    <xdr:ext cx="11534400" cy="313200"/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>
          <a:off x="838200" y="26450925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Provincial/Procesos de Violencia de Género                                 </a:t>
          </a:r>
        </a:p>
      </xdr:txBody>
    </xdr:sp>
    <xdr:clientData/>
  </xdr:oneCellAnchor>
  <xdr:oneCellAnchor>
    <xdr:from>
      <xdr:col>1</xdr:col>
      <xdr:colOff>0</xdr:colOff>
      <xdr:row>119</xdr:row>
      <xdr:rowOff>0</xdr:rowOff>
    </xdr:from>
    <xdr:ext cx="11534400" cy="295275"/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>
          <a:off x="838200" y="270986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 en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Única Instancia por las Audiencias Provinciales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19050</xdr:colOff>
      <xdr:row>135</xdr:row>
      <xdr:rowOff>142875</xdr:rowOff>
    </xdr:from>
    <xdr:ext cx="11534400" cy="295275"/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857250" y="307848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 de los </a:t>
          </a: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Apelación contra sentencias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38100</xdr:colOff>
      <xdr:row>160</xdr:row>
      <xdr:rowOff>171450</xdr:rowOff>
    </xdr:from>
    <xdr:ext cx="11534400" cy="295275"/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876300" y="3661410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</a:t>
          </a:r>
        </a:p>
      </xdr:txBody>
    </xdr:sp>
    <xdr:clientData/>
  </xdr:oneCellAnchor>
  <xdr:oneCellAnchor>
    <xdr:from>
      <xdr:col>1</xdr:col>
      <xdr:colOff>28575</xdr:colOff>
      <xdr:row>171</xdr:row>
      <xdr:rowOff>200025</xdr:rowOff>
    </xdr:from>
    <xdr:ext cx="11534400" cy="295275"/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866775" y="393763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Ingresados </a:t>
          </a:r>
        </a:p>
      </xdr:txBody>
    </xdr:sp>
    <xdr:clientData/>
  </xdr:oneCellAnchor>
  <xdr:oneCellAnchor>
    <xdr:from>
      <xdr:col>1</xdr:col>
      <xdr:colOff>38100</xdr:colOff>
      <xdr:row>186</xdr:row>
      <xdr:rowOff>47625</xdr:rowOff>
    </xdr:from>
    <xdr:ext cx="11534400" cy="313200"/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>
          <a:off x="876300" y="42348150"/>
          <a:ext cx="11534400" cy="313200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 T.I./Procesos de Violencia de Género                                 </a:t>
          </a:r>
        </a:p>
      </xdr:txBody>
    </xdr:sp>
    <xdr:clientData/>
  </xdr:oneCellAnchor>
  <xdr:twoCellAnchor editAs="oneCell">
    <xdr:from>
      <xdr:col>1</xdr:col>
      <xdr:colOff>0</xdr:colOff>
      <xdr:row>189</xdr:row>
      <xdr:rowOff>0</xdr:rowOff>
    </xdr:from>
    <xdr:to>
      <xdr:col>10</xdr:col>
      <xdr:colOff>209175</xdr:colOff>
      <xdr:row>190</xdr:row>
      <xdr:rowOff>133350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838200" y="4247197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  <a:r>
            <a:rPr lang="es-ES" sz="1600" b="1" baseline="0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Delito de Menores</a:t>
          </a:r>
          <a:endParaRPr lang="es-ES" sz="1600" b="1">
            <a:solidFill>
              <a:schemeClr val="tx2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9525</xdr:colOff>
      <xdr:row>201</xdr:row>
      <xdr:rowOff>0</xdr:rowOff>
    </xdr:from>
    <xdr:ext cx="11534400" cy="295275"/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847725" y="45243750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por Delito </a:t>
          </a:r>
        </a:p>
      </xdr:txBody>
    </xdr:sp>
    <xdr:clientData/>
  </xdr:oneCellAnchor>
  <xdr:oneCellAnchor>
    <xdr:from>
      <xdr:col>1</xdr:col>
      <xdr:colOff>47625</xdr:colOff>
      <xdr:row>214</xdr:row>
      <xdr:rowOff>171450</xdr:rowOff>
    </xdr:from>
    <xdr:ext cx="11534400" cy="295275"/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885825" y="48472725"/>
          <a:ext cx="11534400" cy="2952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 </a:t>
          </a:r>
        </a:p>
      </xdr:txBody>
    </xdr:sp>
    <xdr:clientData/>
  </xdr:oneCellAnchor>
  <xdr:oneCellAnchor>
    <xdr:from>
      <xdr:col>1</xdr:col>
      <xdr:colOff>28575</xdr:colOff>
      <xdr:row>151</xdr:row>
      <xdr:rowOff>9525</xdr:rowOff>
    </xdr:from>
    <xdr:ext cx="11534400" cy="342900"/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866775" y="34632900"/>
          <a:ext cx="11534400" cy="3429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tx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Apelaciones P.Delitos</a:t>
          </a:r>
        </a:p>
      </xdr:txBody>
    </xdr:sp>
    <xdr:clientData/>
  </xdr:oneCellAnchor>
  <xdr:twoCellAnchor editAs="oneCell">
    <xdr:from>
      <xdr:col>1</xdr:col>
      <xdr:colOff>0</xdr:colOff>
      <xdr:row>1</xdr:row>
      <xdr:rowOff>0</xdr:rowOff>
    </xdr:from>
    <xdr:to>
      <xdr:col>10</xdr:col>
      <xdr:colOff>209550</xdr:colOff>
      <xdr:row>3</xdr:row>
      <xdr:rowOff>38100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838200" y="161925"/>
          <a:ext cx="1153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 Rioja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8"/>
  <sheetViews>
    <sheetView tabSelected="1" workbookViewId="0"/>
  </sheetViews>
  <sheetFormatPr baseColWidth="10" defaultColWidth="11" defaultRowHeight="15" x14ac:dyDescent="0.25"/>
  <cols>
    <col min="1" max="21" width="11" style="1"/>
    <col min="22" max="22" width="7.5" style="1" customWidth="1"/>
    <col min="23" max="16384" width="11" style="1"/>
  </cols>
  <sheetData>
    <row r="2" spans="2:19" ht="15.75" x14ac:dyDescent="0.25">
      <c r="C2" s="2"/>
    </row>
    <row r="3" spans="2:19" ht="15.75" x14ac:dyDescent="0.25">
      <c r="C3" s="2"/>
    </row>
    <row r="4" spans="2:19" ht="15.75" x14ac:dyDescent="0.25">
      <c r="C4" s="2"/>
    </row>
    <row r="5" spans="2:19" ht="15.75" x14ac:dyDescent="0.25">
      <c r="C5" s="2"/>
    </row>
    <row r="6" spans="2:19" ht="15.75" x14ac:dyDescent="0.25">
      <c r="C6" s="2"/>
    </row>
    <row r="7" spans="2:19" ht="15.75" x14ac:dyDescent="0.25">
      <c r="C7" s="2"/>
    </row>
    <row r="8" spans="2:19" ht="15.75" x14ac:dyDescent="0.25">
      <c r="C8" s="2"/>
    </row>
    <row r="9" spans="2:19" ht="18.75" customHeight="1" x14ac:dyDescent="0.25">
      <c r="B9" s="26" t="s">
        <v>102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3" spans="2:19" ht="15.75" thickBot="1" x14ac:dyDescent="0.3"/>
    <row r="14" spans="2:19" s="3" customFormat="1" ht="30" customHeight="1" thickTop="1" thickBot="1" x14ac:dyDescent="0.25">
      <c r="C14" s="23" t="s">
        <v>0</v>
      </c>
      <c r="D14" s="24"/>
      <c r="E14" s="24"/>
      <c r="F14" s="24"/>
      <c r="G14" s="24"/>
      <c r="H14" s="25"/>
      <c r="L14" s="23" t="s">
        <v>1</v>
      </c>
      <c r="M14" s="24"/>
      <c r="N14" s="24"/>
      <c r="O14" s="24"/>
      <c r="P14" s="24"/>
      <c r="Q14" s="25"/>
    </row>
    <row r="15" spans="2:19" s="3" customFormat="1" ht="15" customHeight="1" thickTop="1" thickBot="1" x14ac:dyDescent="0.3">
      <c r="C15" s="1"/>
      <c r="D15" s="1"/>
      <c r="E15" s="1"/>
      <c r="L15" s="1"/>
      <c r="M15" s="1"/>
    </row>
    <row r="16" spans="2:19" s="3" customFormat="1" ht="30" customHeight="1" thickTop="1" thickBot="1" x14ac:dyDescent="0.25">
      <c r="C16" s="23" t="s">
        <v>2</v>
      </c>
      <c r="D16" s="24"/>
      <c r="E16" s="24"/>
      <c r="F16" s="24"/>
      <c r="G16" s="24"/>
      <c r="H16" s="25"/>
      <c r="L16" s="23" t="s">
        <v>3</v>
      </c>
      <c r="M16" s="24"/>
      <c r="N16" s="24"/>
      <c r="O16" s="24"/>
      <c r="P16" s="24"/>
      <c r="Q16" s="25"/>
    </row>
    <row r="17" spans="3:20" s="3" customFormat="1" ht="15" customHeight="1" thickTop="1" thickBot="1" x14ac:dyDescent="0.3">
      <c r="D17" s="1"/>
      <c r="E17" s="1"/>
      <c r="M17" s="1"/>
    </row>
    <row r="18" spans="3:20" s="3" customFormat="1" ht="30" customHeight="1" thickTop="1" thickBot="1" x14ac:dyDescent="0.25">
      <c r="C18" s="23" t="s">
        <v>4</v>
      </c>
      <c r="D18" s="24"/>
      <c r="E18" s="24"/>
      <c r="F18" s="24"/>
      <c r="G18" s="24"/>
      <c r="H18" s="25"/>
      <c r="L18" s="23" t="s">
        <v>5</v>
      </c>
      <c r="M18" s="24"/>
      <c r="N18" s="24"/>
      <c r="O18" s="24"/>
      <c r="P18" s="24"/>
      <c r="Q18" s="25"/>
    </row>
    <row r="19" spans="3:20" s="3" customFormat="1" ht="15" customHeight="1" thickTop="1" thickBot="1" x14ac:dyDescent="0.3">
      <c r="D19" s="1"/>
      <c r="E19" s="1"/>
      <c r="M19" s="1"/>
    </row>
    <row r="20" spans="3:20" s="3" customFormat="1" ht="30" customHeight="1" thickTop="1" thickBot="1" x14ac:dyDescent="0.25">
      <c r="C20" s="23" t="s">
        <v>6</v>
      </c>
      <c r="D20" s="24"/>
      <c r="E20" s="24"/>
      <c r="F20" s="24"/>
      <c r="G20" s="24"/>
      <c r="H20" s="25"/>
      <c r="L20" s="23" t="s">
        <v>7</v>
      </c>
      <c r="M20" s="24"/>
      <c r="N20" s="24"/>
      <c r="O20" s="24"/>
      <c r="P20" s="24"/>
      <c r="Q20" s="25"/>
    </row>
    <row r="21" spans="3:20" s="3" customFormat="1" ht="15" customHeight="1" thickTop="1" thickBot="1" x14ac:dyDescent="0.3">
      <c r="C21" s="1"/>
      <c r="D21" s="1"/>
      <c r="E21" s="1"/>
      <c r="M21" s="1"/>
      <c r="T21" s="1"/>
    </row>
    <row r="22" spans="3:20" s="3" customFormat="1" ht="30" customHeight="1" thickTop="1" thickBot="1" x14ac:dyDescent="0.25">
      <c r="C22" s="23" t="s">
        <v>8</v>
      </c>
      <c r="D22" s="24"/>
      <c r="E22" s="24"/>
      <c r="F22" s="24"/>
      <c r="G22" s="24"/>
      <c r="H22" s="25"/>
      <c r="L22" s="23" t="s">
        <v>9</v>
      </c>
      <c r="M22" s="24"/>
      <c r="N22" s="24"/>
      <c r="O22" s="24"/>
      <c r="P22" s="24"/>
      <c r="Q22" s="25"/>
    </row>
    <row r="23" spans="3:20" s="3" customFormat="1" ht="15" customHeight="1" thickTop="1" thickBot="1" x14ac:dyDescent="0.3">
      <c r="C23" s="1"/>
      <c r="D23" s="1"/>
      <c r="E23" s="1"/>
    </row>
    <row r="24" spans="3:20" s="3" customFormat="1" ht="30" customHeight="1" thickTop="1" thickBot="1" x14ac:dyDescent="0.25">
      <c r="C24" s="23" t="s">
        <v>10</v>
      </c>
      <c r="D24" s="24"/>
      <c r="E24" s="24"/>
      <c r="F24" s="24"/>
      <c r="G24" s="24"/>
      <c r="H24" s="25"/>
      <c r="L24" s="23" t="s">
        <v>11</v>
      </c>
      <c r="M24" s="24"/>
      <c r="N24" s="24"/>
      <c r="O24" s="24"/>
      <c r="P24" s="24"/>
      <c r="Q24" s="25"/>
    </row>
    <row r="25" spans="3:20" s="3" customFormat="1" ht="15" customHeight="1" thickTop="1" thickBot="1" x14ac:dyDescent="0.3">
      <c r="C25" s="1"/>
      <c r="D25" s="1"/>
      <c r="E25" s="1"/>
    </row>
    <row r="26" spans="3:20" s="3" customFormat="1" ht="30" customHeight="1" thickTop="1" thickBot="1" x14ac:dyDescent="0.25">
      <c r="C26" s="23" t="s">
        <v>12</v>
      </c>
      <c r="D26" s="24"/>
      <c r="E26" s="24"/>
      <c r="F26" s="24"/>
      <c r="G26" s="24"/>
      <c r="H26" s="25"/>
      <c r="L26" s="23" t="s">
        <v>13</v>
      </c>
      <c r="M26" s="24"/>
      <c r="N26" s="24"/>
      <c r="O26" s="24"/>
      <c r="P26" s="24"/>
      <c r="Q26" s="25"/>
    </row>
    <row r="27" spans="3:20" s="3" customFormat="1" ht="15" customHeight="1" thickTop="1" thickBot="1" x14ac:dyDescent="0.3">
      <c r="C27" s="1"/>
      <c r="D27" s="1"/>
      <c r="E27" s="1"/>
    </row>
    <row r="28" spans="3:20" s="3" customFormat="1" ht="30" customHeight="1" thickTop="1" thickBot="1" x14ac:dyDescent="0.25">
      <c r="C28" s="23" t="s">
        <v>14</v>
      </c>
      <c r="D28" s="24"/>
      <c r="E28" s="24"/>
      <c r="F28" s="24"/>
      <c r="G28" s="24"/>
      <c r="H28" s="25"/>
      <c r="L28" s="23" t="s">
        <v>15</v>
      </c>
      <c r="M28" s="24"/>
      <c r="N28" s="24"/>
      <c r="O28" s="24"/>
      <c r="P28" s="24"/>
      <c r="Q28" s="25"/>
    </row>
    <row r="29" spans="3:20" s="3" customFormat="1" ht="15" customHeight="1" thickTop="1" thickBot="1" x14ac:dyDescent="0.3">
      <c r="C29" s="1"/>
      <c r="D29" s="1"/>
      <c r="E29" s="1"/>
    </row>
    <row r="30" spans="3:20" s="3" customFormat="1" ht="30" customHeight="1" thickTop="1" thickBot="1" x14ac:dyDescent="0.25">
      <c r="C30" s="23" t="s">
        <v>16</v>
      </c>
      <c r="D30" s="24"/>
      <c r="E30" s="24"/>
      <c r="F30" s="24"/>
      <c r="G30" s="24"/>
      <c r="H30" s="25"/>
    </row>
    <row r="31" spans="3:20" s="3" customFormat="1" ht="15" customHeight="1" thickTop="1" x14ac:dyDescent="0.25">
      <c r="C31" s="1"/>
      <c r="D31" s="1"/>
      <c r="E31" s="1"/>
    </row>
    <row r="32" spans="3:20" s="3" customFormat="1" x14ac:dyDescent="0.25">
      <c r="D32" s="1"/>
      <c r="E32" s="1"/>
    </row>
    <row r="33" spans="5:5" s="3" customFormat="1" x14ac:dyDescent="0.25">
      <c r="E33" s="1"/>
    </row>
    <row r="34" spans="5:5" s="3" customFormat="1" x14ac:dyDescent="0.25">
      <c r="E34" s="1"/>
    </row>
    <row r="35" spans="5:5" s="3" customFormat="1" x14ac:dyDescent="0.25">
      <c r="E35" s="1"/>
    </row>
    <row r="36" spans="5:5" s="3" customFormat="1" x14ac:dyDescent="0.25">
      <c r="E36" s="1"/>
    </row>
    <row r="37" spans="5:5" s="3" customFormat="1" x14ac:dyDescent="0.25">
      <c r="E37" s="1"/>
    </row>
    <row r="38" spans="5:5" s="3" customFormat="1" x14ac:dyDescent="0.25">
      <c r="E38" s="1"/>
    </row>
  </sheetData>
  <mergeCells count="18">
    <mergeCell ref="C18:H18"/>
    <mergeCell ref="L18:Q18"/>
    <mergeCell ref="B9:S9"/>
    <mergeCell ref="C14:H14"/>
    <mergeCell ref="L14:Q14"/>
    <mergeCell ref="C16:H16"/>
    <mergeCell ref="L16:Q16"/>
    <mergeCell ref="C20:H20"/>
    <mergeCell ref="L20:Q20"/>
    <mergeCell ref="C22:H22"/>
    <mergeCell ref="L22:Q22"/>
    <mergeCell ref="C24:H24"/>
    <mergeCell ref="L24:Q24"/>
    <mergeCell ref="C26:H26"/>
    <mergeCell ref="L26:Q26"/>
    <mergeCell ref="C28:H28"/>
    <mergeCell ref="L28:Q28"/>
    <mergeCell ref="C30:H30"/>
  </mergeCells>
  <hyperlinks>
    <hyperlink ref="C14:H14" location="Andalucía!A1" display="Andalucía" xr:uid="{00000000-0004-0000-0000-000000000000}"/>
    <hyperlink ref="C16:H16" location="Aragón!A1" display="Aragón" xr:uid="{00000000-0004-0000-0000-000001000000}"/>
    <hyperlink ref="C18:H18" location="Asturias!A1" display="Principado de Asturias" xr:uid="{00000000-0004-0000-0000-000002000000}"/>
    <hyperlink ref="C20:H20" location="'Illes Balears'!A1" display="Balears, Illes" xr:uid="{00000000-0004-0000-0000-000003000000}"/>
    <hyperlink ref="C22:H22" location="Canarias!A1" display="Canarias" xr:uid="{00000000-0004-0000-0000-000004000000}"/>
    <hyperlink ref="C24:H24" location="Cantabria!A1" display="Cantabria" xr:uid="{00000000-0004-0000-0000-000005000000}"/>
    <hyperlink ref="C26:H26" location="'Castilla y León'!A1" display="Castilla y León" xr:uid="{00000000-0004-0000-0000-000006000000}"/>
    <hyperlink ref="C28:H28" location="'Castilla La Mancha'!A1" display="Castilla - La Mancha" xr:uid="{00000000-0004-0000-0000-000007000000}"/>
    <hyperlink ref="C30:H30" location="Cataluña!A1" display="Cataluña" xr:uid="{00000000-0004-0000-0000-000008000000}"/>
    <hyperlink ref="L14:Q14" location="'Com. Valenciana'!A1" display="Com. Valenciana" xr:uid="{00000000-0004-0000-0000-000009000000}"/>
    <hyperlink ref="L16:Q16" location="Extremadura!A1" display="Extremadura" xr:uid="{00000000-0004-0000-0000-00000A000000}"/>
    <hyperlink ref="L18:Q18" location="Galicia!A1" display="Galicia" xr:uid="{00000000-0004-0000-0000-00000B000000}"/>
    <hyperlink ref="L20:Q20" location="'Com. Madrid'!A1" display="Madrid, Comunidad de" xr:uid="{00000000-0004-0000-0000-00000C000000}"/>
    <hyperlink ref="L22:Q22" location="'Región de Murcia'!A1" display="Murcia, Región de" xr:uid="{00000000-0004-0000-0000-00000D000000}"/>
    <hyperlink ref="L24:Q24" location="Navarra!A1" display="Navarra, Comunidad Foral de" xr:uid="{00000000-0004-0000-0000-00000E000000}"/>
    <hyperlink ref="L26:Q26" location="'Pais Vasco'!A1" display="País Vasco" xr:uid="{00000000-0004-0000-0000-00000F000000}"/>
    <hyperlink ref="L28:Q28" location="'La Rioja'!A1" display="Rioja, La" xr:uid="{00000000-0004-0000-0000-000010000000}"/>
  </hyperlinks>
  <pageMargins left="0.7" right="0.7" top="0.75" bottom="0.75" header="0.3" footer="0.3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1" spans="2:5" ht="27" customHeight="1" x14ac:dyDescent="0.2">
      <c r="B11" s="20" t="str">
        <f>Portada!B9</f>
        <v>2º Trimestre 2026</v>
      </c>
    </row>
    <row r="13" spans="2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2:5" ht="20.100000000000001" customHeight="1" thickBot="1" x14ac:dyDescent="0.25">
      <c r="B14" s="4" t="s">
        <v>22</v>
      </c>
      <c r="C14" s="5">
        <v>10811</v>
      </c>
      <c r="D14" s="5">
        <v>11607</v>
      </c>
      <c r="E14" s="6">
        <f>IF(C14&gt;0,(D14-C14)/C14)</f>
        <v>7.3628711497548793E-2</v>
      </c>
    </row>
    <row r="15" spans="2:5" ht="20.100000000000001" customHeight="1" thickBot="1" x14ac:dyDescent="0.25">
      <c r="B15" s="4" t="s">
        <v>17</v>
      </c>
      <c r="C15" s="5">
        <v>9753</v>
      </c>
      <c r="D15" s="5">
        <v>10170</v>
      </c>
      <c r="E15" s="6">
        <f t="shared" ref="E15:E25" si="0">IF(C15&gt;0,(D15-C15)/C15)</f>
        <v>4.2756075053829591E-2</v>
      </c>
    </row>
    <row r="16" spans="2:5" ht="20.100000000000001" customHeight="1" thickBot="1" x14ac:dyDescent="0.25">
      <c r="B16" s="4" t="s">
        <v>18</v>
      </c>
      <c r="C16" s="5">
        <v>7071</v>
      </c>
      <c r="D16" s="5">
        <v>7809</v>
      </c>
      <c r="E16" s="6">
        <f t="shared" si="0"/>
        <v>0.10436996181586763</v>
      </c>
    </row>
    <row r="17" spans="2:5" ht="20.100000000000001" customHeight="1" thickBot="1" x14ac:dyDescent="0.25">
      <c r="B17" s="4" t="s">
        <v>19</v>
      </c>
      <c r="C17" s="5">
        <v>2682</v>
      </c>
      <c r="D17" s="5">
        <v>2361</v>
      </c>
      <c r="E17" s="6">
        <f t="shared" si="0"/>
        <v>-0.11968680089485459</v>
      </c>
    </row>
    <row r="18" spans="2:5" ht="20.100000000000001" customHeight="1" thickBot="1" x14ac:dyDescent="0.25">
      <c r="B18" s="4" t="s">
        <v>100</v>
      </c>
      <c r="C18" s="5">
        <v>16</v>
      </c>
      <c r="D18" s="5">
        <v>10</v>
      </c>
      <c r="E18" s="6">
        <f>IF(C18=0,"-",(D18-C18)/C18)</f>
        <v>-0.375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0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0.27499231005844355</v>
      </c>
      <c r="D20" s="6">
        <f>D17/D15</f>
        <v>0.23215339233038348</v>
      </c>
      <c r="E20" s="6">
        <f t="shared" si="0"/>
        <v>-0.15578223885226317</v>
      </c>
    </row>
    <row r="21" spans="2:5" ht="30" customHeight="1" thickBot="1" x14ac:dyDescent="0.25">
      <c r="B21" s="4" t="s">
        <v>23</v>
      </c>
      <c r="C21" s="5">
        <v>820</v>
      </c>
      <c r="D21" s="5">
        <v>829</v>
      </c>
      <c r="E21" s="6">
        <f t="shared" si="0"/>
        <v>1.097560975609756E-2</v>
      </c>
    </row>
    <row r="22" spans="2:5" ht="20.100000000000001" customHeight="1" thickBot="1" x14ac:dyDescent="0.25">
      <c r="B22" s="4" t="s">
        <v>24</v>
      </c>
      <c r="C22" s="5">
        <v>541</v>
      </c>
      <c r="D22" s="5">
        <v>586</v>
      </c>
      <c r="E22" s="6">
        <f t="shared" si="0"/>
        <v>8.3179297597042512E-2</v>
      </c>
    </row>
    <row r="23" spans="2:5" ht="20.100000000000001" customHeight="1" thickBot="1" x14ac:dyDescent="0.25">
      <c r="B23" s="4" t="s">
        <v>25</v>
      </c>
      <c r="C23" s="5">
        <v>279</v>
      </c>
      <c r="D23" s="5">
        <v>243</v>
      </c>
      <c r="E23" s="6">
        <f t="shared" si="0"/>
        <v>-0.12903225806451613</v>
      </c>
    </row>
    <row r="24" spans="2:5" ht="20.100000000000001" customHeight="1" thickBot="1" x14ac:dyDescent="0.25">
      <c r="B24" s="4" t="s">
        <v>21</v>
      </c>
      <c r="C24" s="6">
        <f>C23/C21</f>
        <v>0.34024390243902441</v>
      </c>
      <c r="D24" s="6">
        <f t="shared" ref="D24" si="1">D23/D21</f>
        <v>0.29312424607961401</v>
      </c>
      <c r="E24" s="6">
        <f t="shared" si="0"/>
        <v>-0.138487878905794</v>
      </c>
    </row>
    <row r="25" spans="2:5" ht="20.100000000000001" customHeight="1" thickBot="1" x14ac:dyDescent="0.25">
      <c r="B25" s="7" t="s">
        <v>26</v>
      </c>
      <c r="C25" s="6">
        <v>0.21710371226645991</v>
      </c>
      <c r="D25" s="6">
        <v>0.2263862148825897</v>
      </c>
      <c r="E25" s="6">
        <f t="shared" si="0"/>
        <v>4.2756075053829591E-2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2298</v>
      </c>
      <c r="D34" s="5">
        <v>2218</v>
      </c>
      <c r="E34" s="6">
        <f>IF(C34&gt;0,(D34-C34)/C34)</f>
        <v>-3.4812880765883375E-2</v>
      </c>
    </row>
    <row r="35" spans="2:5" ht="20.100000000000001" customHeight="1" thickBot="1" x14ac:dyDescent="0.25">
      <c r="B35" s="4" t="s">
        <v>29</v>
      </c>
      <c r="C35" s="5">
        <v>22</v>
      </c>
      <c r="D35" s="5">
        <v>15</v>
      </c>
      <c r="E35" s="6">
        <f t="shared" ref="E35:E37" si="2">IF(C35&gt;0,(D35-C35)/C35)</f>
        <v>-0.31818181818181818</v>
      </c>
    </row>
    <row r="36" spans="2:5" ht="20.100000000000001" customHeight="1" thickBot="1" x14ac:dyDescent="0.25">
      <c r="B36" s="4" t="s">
        <v>28</v>
      </c>
      <c r="C36" s="5">
        <v>1714</v>
      </c>
      <c r="D36" s="5">
        <v>1725</v>
      </c>
      <c r="E36" s="6">
        <f t="shared" si="2"/>
        <v>6.4177362893815633E-3</v>
      </c>
    </row>
    <row r="37" spans="2:5" ht="20.100000000000001" customHeight="1" thickBot="1" x14ac:dyDescent="0.25">
      <c r="B37" s="4" t="s">
        <v>30</v>
      </c>
      <c r="C37" s="5">
        <v>562</v>
      </c>
      <c r="D37" s="5">
        <v>478</v>
      </c>
      <c r="E37" s="6">
        <f t="shared" si="2"/>
        <v>-0.1494661921708185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1614</v>
      </c>
      <c r="D44" s="5">
        <v>1732</v>
      </c>
      <c r="E44" s="6">
        <f>IF(C44&gt;0,(D44-C44)/C44)</f>
        <v>7.3110285006195791E-2</v>
      </c>
    </row>
    <row r="45" spans="2:5" ht="20.100000000000001" customHeight="1" thickBot="1" x14ac:dyDescent="0.25">
      <c r="B45" s="4" t="s">
        <v>34</v>
      </c>
      <c r="C45" s="5">
        <v>134</v>
      </c>
      <c r="D45" s="5">
        <v>164</v>
      </c>
      <c r="E45" s="6">
        <f t="shared" ref="E45:E51" si="3">IF(C45&gt;0,(D45-C45)/C45)</f>
        <v>0.22388059701492538</v>
      </c>
    </row>
    <row r="46" spans="2:5" ht="20.100000000000001" customHeight="1" thickBot="1" x14ac:dyDescent="0.25">
      <c r="B46" s="4" t="s">
        <v>31</v>
      </c>
      <c r="C46" s="5">
        <v>272</v>
      </c>
      <c r="D46" s="5">
        <v>265</v>
      </c>
      <c r="E46" s="6">
        <f t="shared" si="3"/>
        <v>-2.5735294117647058E-2</v>
      </c>
    </row>
    <row r="47" spans="2:5" ht="20.100000000000001" customHeight="1" thickBot="1" x14ac:dyDescent="0.25">
      <c r="B47" s="4" t="s">
        <v>32</v>
      </c>
      <c r="C47" s="5">
        <v>3982</v>
      </c>
      <c r="D47" s="5">
        <v>4098</v>
      </c>
      <c r="E47" s="6">
        <f t="shared" si="3"/>
        <v>2.9131089904570567E-2</v>
      </c>
    </row>
    <row r="48" spans="2:5" ht="20.100000000000001" customHeight="1" thickBot="1" x14ac:dyDescent="0.25">
      <c r="B48" s="4" t="s">
        <v>35</v>
      </c>
      <c r="C48" s="5">
        <v>1720</v>
      </c>
      <c r="D48" s="5">
        <v>1558</v>
      </c>
      <c r="E48" s="6">
        <f t="shared" si="3"/>
        <v>-9.4186046511627902E-2</v>
      </c>
    </row>
    <row r="49" spans="2:5" ht="20.100000000000001" customHeight="1" thickBot="1" x14ac:dyDescent="0.25">
      <c r="B49" s="4" t="s">
        <v>67</v>
      </c>
      <c r="C49" s="5">
        <v>1722</v>
      </c>
      <c r="D49" s="5">
        <v>2137</v>
      </c>
      <c r="E49" s="6">
        <f t="shared" si="3"/>
        <v>0.24099883855981416</v>
      </c>
    </row>
    <row r="50" spans="2:5" ht="20.100000000000001" customHeight="1" collapsed="1" thickBot="1" x14ac:dyDescent="0.25">
      <c r="B50" s="4" t="s">
        <v>36</v>
      </c>
      <c r="C50" s="6">
        <f>C44/(C44+C45)</f>
        <v>0.92334096109839814</v>
      </c>
      <c r="D50" s="6">
        <f>D44/(D44+D45)</f>
        <v>0.9135021097046413</v>
      </c>
      <c r="E50" s="6">
        <f t="shared" si="3"/>
        <v>-1.065570770525834E-2</v>
      </c>
    </row>
    <row r="51" spans="2:5" ht="20.100000000000001" customHeight="1" thickBot="1" x14ac:dyDescent="0.25">
      <c r="B51" s="4" t="s">
        <v>37</v>
      </c>
      <c r="C51" s="6">
        <f>C47/(C46+C47)</f>
        <v>0.93606017865538316</v>
      </c>
      <c r="D51" s="6">
        <f>D47/(D46+D47)</f>
        <v>0.93926197570479031</v>
      </c>
      <c r="E51" s="6">
        <f t="shared" si="3"/>
        <v>3.4205034274681118E-3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1750</v>
      </c>
      <c r="D58" s="5">
        <v>1929</v>
      </c>
      <c r="E58" s="6">
        <f>IF(C58&gt;0,(D58-C58)/C58)</f>
        <v>0.10228571428571429</v>
      </c>
    </row>
    <row r="59" spans="2:5" ht="20.100000000000001" customHeight="1" thickBot="1" x14ac:dyDescent="0.25">
      <c r="B59" s="4" t="s">
        <v>41</v>
      </c>
      <c r="C59" s="5">
        <v>1193</v>
      </c>
      <c r="D59" s="5">
        <v>1325</v>
      </c>
      <c r="E59" s="6">
        <f t="shared" ref="E59:E63" si="4">IF(C59&gt;0,(D59-C59)/C59)</f>
        <v>0.11064543168482817</v>
      </c>
    </row>
    <row r="60" spans="2:5" ht="20.100000000000001" customHeight="1" thickBot="1" x14ac:dyDescent="0.25">
      <c r="B60" s="4" t="s">
        <v>42</v>
      </c>
      <c r="C60" s="5">
        <v>423</v>
      </c>
      <c r="D60" s="5">
        <v>440</v>
      </c>
      <c r="E60" s="6">
        <f t="shared" si="4"/>
        <v>4.0189125295508277E-2</v>
      </c>
    </row>
    <row r="61" spans="2:5" ht="20.100000000000001" customHeight="1" collapsed="1" thickBot="1" x14ac:dyDescent="0.25">
      <c r="B61" s="4" t="s">
        <v>98</v>
      </c>
      <c r="C61" s="6">
        <f>(C59+C60)/C58</f>
        <v>0.92342857142857138</v>
      </c>
      <c r="D61" s="6">
        <f>(D59+D60)/D58</f>
        <v>0.9149818558838777</v>
      </c>
      <c r="E61" s="6">
        <f t="shared" si="4"/>
        <v>-9.147123888127431E-3</v>
      </c>
    </row>
    <row r="62" spans="2:5" ht="20.100000000000001" customHeight="1" thickBot="1" x14ac:dyDescent="0.25">
      <c r="B62" s="4" t="s">
        <v>39</v>
      </c>
      <c r="C62" s="6">
        <v>0.9176923076923077</v>
      </c>
      <c r="D62" s="6">
        <v>0.90136054421768708</v>
      </c>
      <c r="E62" s="6">
        <f t="shared" si="4"/>
        <v>-1.7796557013417272E-2</v>
      </c>
    </row>
    <row r="63" spans="2:5" ht="20.100000000000001" customHeight="1" thickBot="1" x14ac:dyDescent="0.25">
      <c r="B63" s="4" t="s">
        <v>40</v>
      </c>
      <c r="C63" s="6">
        <v>0.94</v>
      </c>
      <c r="D63" s="6">
        <v>0.95860566448801743</v>
      </c>
      <c r="E63" s="6">
        <f t="shared" si="4"/>
        <v>1.979326009363562E-2</v>
      </c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11542</v>
      </c>
      <c r="D70" s="5">
        <v>12478</v>
      </c>
      <c r="E70" s="6">
        <f t="shared" ref="E70:E75" si="5">IF(C70&gt;0,(D70-C70)/C70)</f>
        <v>8.1095130826546527E-2</v>
      </c>
    </row>
    <row r="71" spans="2:5" ht="20.100000000000001" customHeight="1" thickBot="1" x14ac:dyDescent="0.25">
      <c r="B71" s="4" t="s">
        <v>45</v>
      </c>
      <c r="C71" s="5">
        <v>3598</v>
      </c>
      <c r="D71" s="5">
        <v>3751</v>
      </c>
      <c r="E71" s="6">
        <f t="shared" si="5"/>
        <v>4.2523624235686494E-2</v>
      </c>
    </row>
    <row r="72" spans="2:5" ht="20.100000000000001" customHeight="1" thickBot="1" x14ac:dyDescent="0.25">
      <c r="B72" s="4" t="s">
        <v>43</v>
      </c>
      <c r="C72" s="5">
        <v>33</v>
      </c>
      <c r="D72" s="5">
        <v>17</v>
      </c>
      <c r="E72" s="6">
        <f t="shared" si="5"/>
        <v>-0.48484848484848486</v>
      </c>
    </row>
    <row r="73" spans="2:5" ht="20.100000000000001" customHeight="1" thickBot="1" x14ac:dyDescent="0.25">
      <c r="B73" s="4" t="s">
        <v>46</v>
      </c>
      <c r="C73" s="5">
        <v>5698</v>
      </c>
      <c r="D73" s="5">
        <v>6624</v>
      </c>
      <c r="E73" s="6">
        <f t="shared" si="5"/>
        <v>0.1625131625131625</v>
      </c>
    </row>
    <row r="74" spans="2:5" ht="20.100000000000001" customHeight="1" thickBot="1" x14ac:dyDescent="0.25">
      <c r="B74" s="4" t="s">
        <v>47</v>
      </c>
      <c r="C74" s="5">
        <v>1712</v>
      </c>
      <c r="D74" s="5">
        <v>1570</v>
      </c>
      <c r="E74" s="6">
        <f t="shared" si="5"/>
        <v>-8.2943925233644855E-2</v>
      </c>
    </row>
    <row r="75" spans="2:5" ht="20.100000000000001" customHeight="1" thickBot="1" x14ac:dyDescent="0.25">
      <c r="B75" s="4" t="s">
        <v>48</v>
      </c>
      <c r="C75" s="5">
        <v>497</v>
      </c>
      <c r="D75" s="5">
        <v>509</v>
      </c>
      <c r="E75" s="6">
        <f t="shared" si="5"/>
        <v>2.4144869215291749E-2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>IF(C76&gt;0,(D76-C76)/C76,"-")</f>
        <v>-</v>
      </c>
    </row>
    <row r="77" spans="2:5" ht="20.100000000000001" customHeight="1" thickBot="1" x14ac:dyDescent="0.25">
      <c r="B77" s="4" t="s">
        <v>50</v>
      </c>
      <c r="C77" s="5">
        <v>4</v>
      </c>
      <c r="D77" s="5">
        <v>7</v>
      </c>
      <c r="E77" s="6">
        <f>IF(C77&gt;0,(D77-C77)/C77,"-")</f>
        <v>0.75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809</v>
      </c>
      <c r="D90" s="5">
        <v>685</v>
      </c>
      <c r="E90" s="6">
        <f>IF(C90&gt;0,(D90-C90)/C90,"-")</f>
        <v>-0.15327564894932014</v>
      </c>
    </row>
    <row r="91" spans="2:5" ht="29.25" thickBot="1" x14ac:dyDescent="0.25">
      <c r="B91" s="4" t="s">
        <v>52</v>
      </c>
      <c r="C91" s="5">
        <v>365</v>
      </c>
      <c r="D91" s="5">
        <v>347</v>
      </c>
      <c r="E91" s="6">
        <f t="shared" ref="E91:E93" si="6">IF(C91&gt;0,(D91-C91)/C91,"-")</f>
        <v>-4.9315068493150684E-2</v>
      </c>
    </row>
    <row r="92" spans="2:5" ht="29.25" customHeight="1" thickBot="1" x14ac:dyDescent="0.25">
      <c r="B92" s="4" t="s">
        <v>53</v>
      </c>
      <c r="C92" s="5">
        <v>524</v>
      </c>
      <c r="D92" s="5">
        <v>596</v>
      </c>
      <c r="E92" s="6">
        <f t="shared" si="6"/>
        <v>0.13740458015267176</v>
      </c>
    </row>
    <row r="93" spans="2:5" ht="29.25" customHeight="1" thickBot="1" x14ac:dyDescent="0.25">
      <c r="B93" s="4" t="s">
        <v>54</v>
      </c>
      <c r="C93" s="6">
        <f>(C90+C91)/(C90+C91+C92)</f>
        <v>0.69140164899882217</v>
      </c>
      <c r="D93" s="6">
        <f>(D90+D91)/(D90+D91+D92)</f>
        <v>0.63390663390663393</v>
      </c>
      <c r="E93" s="6">
        <f t="shared" si="6"/>
        <v>-8.315718537183614E-2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1699</v>
      </c>
      <c r="D100" s="5">
        <v>1630</v>
      </c>
      <c r="E100" s="6">
        <f>IF(C100&gt;0,(D100-C100)/C100,"-")</f>
        <v>-4.061212477928193E-2</v>
      </c>
    </row>
    <row r="101" spans="2:5" ht="20.100000000000001" customHeight="1" thickBot="1" x14ac:dyDescent="0.25">
      <c r="B101" s="4" t="s">
        <v>41</v>
      </c>
      <c r="C101" s="5">
        <v>904</v>
      </c>
      <c r="D101" s="5">
        <v>775</v>
      </c>
      <c r="E101" s="6">
        <f t="shared" ref="E101:E105" si="7">IF(C101&gt;0,(D101-C101)/C101,"-")</f>
        <v>-0.14269911504424779</v>
      </c>
    </row>
    <row r="102" spans="2:5" ht="20.100000000000001" customHeight="1" thickBot="1" x14ac:dyDescent="0.25">
      <c r="B102" s="4" t="s">
        <v>42</v>
      </c>
      <c r="C102" s="5">
        <v>270</v>
      </c>
      <c r="D102" s="5">
        <v>257</v>
      </c>
      <c r="E102" s="6">
        <f t="shared" si="7"/>
        <v>-4.8148148148148148E-2</v>
      </c>
    </row>
    <row r="103" spans="2:5" ht="20.100000000000001" customHeight="1" thickBot="1" x14ac:dyDescent="0.25">
      <c r="B103" s="4" t="s">
        <v>98</v>
      </c>
      <c r="C103" s="6">
        <f>(C101+C102)/C100</f>
        <v>0.69099470276633312</v>
      </c>
      <c r="D103" s="6">
        <f>(D101+D102)/D100</f>
        <v>0.63312883435582823</v>
      </c>
      <c r="E103" s="6">
        <f t="shared" si="7"/>
        <v>-8.3742853858132724E-2</v>
      </c>
    </row>
    <row r="104" spans="2:5" ht="20.100000000000001" customHeight="1" thickBot="1" x14ac:dyDescent="0.25">
      <c r="B104" s="4" t="s">
        <v>39</v>
      </c>
      <c r="C104" s="6">
        <v>0.67918858001502624</v>
      </c>
      <c r="D104" s="6">
        <v>0.61023622047244097</v>
      </c>
      <c r="E104" s="6">
        <f t="shared" si="7"/>
        <v>-0.1015216709636958</v>
      </c>
    </row>
    <row r="105" spans="2:5" ht="20.100000000000001" customHeight="1" thickBot="1" x14ac:dyDescent="0.25">
      <c r="B105" s="4" t="s">
        <v>40</v>
      </c>
      <c r="C105" s="6">
        <v>0.73369565217391308</v>
      </c>
      <c r="D105" s="6">
        <v>0.71388888888888891</v>
      </c>
      <c r="E105" s="6">
        <f t="shared" si="7"/>
        <v>-2.699588477366258E-2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1878</v>
      </c>
      <c r="D112" s="5">
        <v>1752</v>
      </c>
      <c r="E112" s="6">
        <f>IF(C112&gt;0,(D112-C112)/C112,"-")</f>
        <v>-6.7092651757188496E-2</v>
      </c>
    </row>
    <row r="113" spans="2:14" ht="15" thickBot="1" x14ac:dyDescent="0.25">
      <c r="B113" s="4" t="s">
        <v>56</v>
      </c>
      <c r="C113" s="5">
        <v>1045</v>
      </c>
      <c r="D113" s="5">
        <v>1011</v>
      </c>
      <c r="E113" s="6">
        <f t="shared" ref="E113:E114" si="8">IF(C113&gt;0,(D113-C113)/C113,"-")</f>
        <v>-3.2535885167464113E-2</v>
      </c>
    </row>
    <row r="114" spans="2:14" ht="15" thickBot="1" x14ac:dyDescent="0.25">
      <c r="B114" s="4" t="s">
        <v>57</v>
      </c>
      <c r="C114" s="5">
        <v>833</v>
      </c>
      <c r="D114" s="5">
        <v>741</v>
      </c>
      <c r="E114" s="6">
        <f t="shared" si="8"/>
        <v>-0.11044417767106843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14</v>
      </c>
      <c r="D128" s="10">
        <v>8</v>
      </c>
      <c r="E128" s="10">
        <v>2</v>
      </c>
      <c r="F128" s="10">
        <v>24</v>
      </c>
      <c r="G128" s="10">
        <v>21</v>
      </c>
      <c r="H128" s="10">
        <v>6</v>
      </c>
      <c r="I128" s="10">
        <v>2</v>
      </c>
      <c r="J128" s="10">
        <v>29</v>
      </c>
      <c r="K128" s="6">
        <f>IF(C128=0,"-",(G128-C128)/C128)</f>
        <v>0.5</v>
      </c>
      <c r="L128" s="6">
        <f t="shared" ref="L128:N128" si="9">IF(D128=0,"-",(H128-D128)/D128)</f>
        <v>-0.25</v>
      </c>
      <c r="M128" s="6">
        <f t="shared" si="9"/>
        <v>0</v>
      </c>
      <c r="N128" s="6">
        <f t="shared" si="9"/>
        <v>0.20833333333333334</v>
      </c>
    </row>
    <row r="129" spans="2:14" ht="15" thickBot="1" x14ac:dyDescent="0.25">
      <c r="B129" s="4" t="s">
        <v>64</v>
      </c>
      <c r="C129" s="10">
        <v>3</v>
      </c>
      <c r="D129" s="10">
        <v>0</v>
      </c>
      <c r="E129" s="10">
        <v>0</v>
      </c>
      <c r="F129" s="10">
        <v>3</v>
      </c>
      <c r="G129" s="10">
        <v>4</v>
      </c>
      <c r="H129" s="10">
        <v>0</v>
      </c>
      <c r="I129" s="10">
        <v>0</v>
      </c>
      <c r="J129" s="10">
        <v>4</v>
      </c>
      <c r="K129" s="6">
        <f t="shared" ref="K129:K133" si="10">IF(C129=0,"-",(G129-C129)/C129)</f>
        <v>0.33333333333333331</v>
      </c>
      <c r="L129" s="6" t="str">
        <f t="shared" ref="L129:L133" si="11">IF(D129=0,"-",(H129-D129)/D129)</f>
        <v>-</v>
      </c>
      <c r="M129" s="6" t="str">
        <f t="shared" ref="M129:M133" si="12">IF(E129=0,"-",(I129-E129)/E129)</f>
        <v>-</v>
      </c>
      <c r="N129" s="6">
        <f t="shared" ref="N129:N133" si="13">IF(F129=0,"-",(J129-F129)/F129)</f>
        <v>0.33333333333333331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0"/>
        <v>-</v>
      </c>
      <c r="L130" s="6" t="str">
        <f t="shared" si="11"/>
        <v>-</v>
      </c>
      <c r="M130" s="6" t="str">
        <f t="shared" si="12"/>
        <v>-</v>
      </c>
      <c r="N130" s="6" t="str">
        <f t="shared" si="13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0"/>
        <v>-</v>
      </c>
      <c r="L131" s="6" t="str">
        <f t="shared" si="11"/>
        <v>-</v>
      </c>
      <c r="M131" s="6" t="str">
        <f t="shared" si="12"/>
        <v>-</v>
      </c>
      <c r="N131" s="6" t="str">
        <f t="shared" si="13"/>
        <v>-</v>
      </c>
    </row>
    <row r="132" spans="2:14" ht="15" thickBot="1" x14ac:dyDescent="0.25">
      <c r="B132" s="4" t="s">
        <v>67</v>
      </c>
      <c r="C132" s="10">
        <v>3</v>
      </c>
      <c r="D132" s="10">
        <v>0</v>
      </c>
      <c r="E132" s="10">
        <v>0</v>
      </c>
      <c r="F132" s="10">
        <v>3</v>
      </c>
      <c r="G132" s="10">
        <v>2</v>
      </c>
      <c r="H132" s="10">
        <v>0</v>
      </c>
      <c r="I132" s="10">
        <v>0</v>
      </c>
      <c r="J132" s="10">
        <v>2</v>
      </c>
      <c r="K132" s="6">
        <f t="shared" si="10"/>
        <v>-0.33333333333333331</v>
      </c>
      <c r="L132" s="6" t="str">
        <f t="shared" si="11"/>
        <v>-</v>
      </c>
      <c r="M132" s="6" t="str">
        <f t="shared" si="12"/>
        <v>-</v>
      </c>
      <c r="N132" s="6">
        <f t="shared" si="13"/>
        <v>-0.33333333333333331</v>
      </c>
    </row>
    <row r="133" spans="2:14" ht="15" thickBot="1" x14ac:dyDescent="0.25">
      <c r="B133" s="4" t="s">
        <v>68</v>
      </c>
      <c r="C133" s="10">
        <v>20</v>
      </c>
      <c r="D133" s="10">
        <v>8</v>
      </c>
      <c r="E133" s="10">
        <v>2</v>
      </c>
      <c r="F133" s="10">
        <v>30</v>
      </c>
      <c r="G133" s="10">
        <v>27</v>
      </c>
      <c r="H133" s="10">
        <v>6</v>
      </c>
      <c r="I133" s="10">
        <v>2</v>
      </c>
      <c r="J133" s="10">
        <v>35</v>
      </c>
      <c r="K133" s="6">
        <f t="shared" si="10"/>
        <v>0.35</v>
      </c>
      <c r="L133" s="6">
        <f t="shared" si="11"/>
        <v>-0.25</v>
      </c>
      <c r="M133" s="6">
        <f t="shared" si="12"/>
        <v>0</v>
      </c>
      <c r="N133" s="6">
        <f t="shared" si="13"/>
        <v>0.16666666666666666</v>
      </c>
    </row>
    <row r="134" spans="2:14" ht="15" thickBot="1" x14ac:dyDescent="0.25">
      <c r="B134" s="4" t="s">
        <v>36</v>
      </c>
      <c r="C134" s="6">
        <f>IF(C128=0,"-",C128/(C128+C129))</f>
        <v>0.82352941176470584</v>
      </c>
      <c r="D134" s="6">
        <f>IF(D128=0,"-",D128/(D128+D129))</f>
        <v>1</v>
      </c>
      <c r="E134" s="6">
        <f t="shared" ref="E134:J134" si="14">IF(E128=0,"-",E128/(E128+E129))</f>
        <v>1</v>
      </c>
      <c r="F134" s="6">
        <f t="shared" si="14"/>
        <v>0.88888888888888884</v>
      </c>
      <c r="G134" s="6">
        <f t="shared" si="14"/>
        <v>0.84</v>
      </c>
      <c r="H134" s="6">
        <f t="shared" si="14"/>
        <v>1</v>
      </c>
      <c r="I134" s="6">
        <f t="shared" si="14"/>
        <v>1</v>
      </c>
      <c r="J134" s="6">
        <f t="shared" si="14"/>
        <v>0.87878787878787878</v>
      </c>
      <c r="K134" s="6">
        <f>IF(OR(C134="-",G134="-"),"-",(G134-C134)/C134)</f>
        <v>2.0000000000000011E-2</v>
      </c>
      <c r="L134" s="6">
        <f t="shared" ref="L134:N135" si="15">IF(OR(D134="-",H134="-"),"-",(H134-D134)/D134)</f>
        <v>0</v>
      </c>
      <c r="M134" s="6">
        <f t="shared" si="15"/>
        <v>0</v>
      </c>
      <c r="N134" s="6">
        <f t="shared" si="15"/>
        <v>-1.1363636363636312E-2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6">IF(D131=0,"-",D131/(D130+D131))</f>
        <v>-</v>
      </c>
      <c r="E135" s="6" t="str">
        <f t="shared" si="16"/>
        <v>-</v>
      </c>
      <c r="F135" s="6" t="str">
        <f t="shared" si="16"/>
        <v>-</v>
      </c>
      <c r="G135" s="6" t="str">
        <f t="shared" si="16"/>
        <v>-</v>
      </c>
      <c r="H135" s="6" t="str">
        <f t="shared" si="16"/>
        <v>-</v>
      </c>
      <c r="I135" s="6" t="str">
        <f t="shared" si="16"/>
        <v>-</v>
      </c>
      <c r="J135" s="6" t="str">
        <f t="shared" si="16"/>
        <v>-</v>
      </c>
      <c r="K135" s="6" t="str">
        <f>IF(OR(C135="-",G135="-"),"-",(G135-C135)/C135)</f>
        <v>-</v>
      </c>
      <c r="L135" s="6" t="str">
        <f t="shared" si="15"/>
        <v>-</v>
      </c>
      <c r="M135" s="6" t="str">
        <f t="shared" si="15"/>
        <v>-</v>
      </c>
      <c r="N135" s="6" t="str">
        <f t="shared" si="15"/>
        <v>-</v>
      </c>
    </row>
    <row r="136" spans="2:14" x14ac:dyDescent="0.2">
      <c r="C136" s="13"/>
    </row>
    <row r="137" spans="2:14" x14ac:dyDescent="0.2">
      <c r="C137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77</v>
      </c>
      <c r="D143" s="10">
        <v>0</v>
      </c>
      <c r="E143" s="10">
        <v>9</v>
      </c>
      <c r="F143" s="10">
        <v>86</v>
      </c>
      <c r="G143" s="10">
        <v>76</v>
      </c>
      <c r="H143" s="10">
        <v>0</v>
      </c>
      <c r="I143" s="10">
        <v>6</v>
      </c>
      <c r="J143" s="10">
        <v>82</v>
      </c>
      <c r="K143" s="6">
        <f>IF(C143=0,"-",(G143-C143)/C143)</f>
        <v>-1.2987012987012988E-2</v>
      </c>
      <c r="L143" s="6" t="str">
        <f t="shared" ref="L143:N147" si="17">IF(D143=0,"-",(H143-D143)/D143)</f>
        <v>-</v>
      </c>
      <c r="M143" s="6">
        <f t="shared" si="17"/>
        <v>-0.33333333333333331</v>
      </c>
      <c r="N143" s="6">
        <f t="shared" si="17"/>
        <v>-4.6511627906976744E-2</v>
      </c>
    </row>
    <row r="144" spans="2:14" ht="15" thickBot="1" x14ac:dyDescent="0.25">
      <c r="B144" s="4" t="s">
        <v>72</v>
      </c>
      <c r="C144" s="10">
        <v>4</v>
      </c>
      <c r="D144" s="10">
        <v>0</v>
      </c>
      <c r="E144" s="10">
        <v>1</v>
      </c>
      <c r="F144" s="10">
        <v>5</v>
      </c>
      <c r="G144" s="10">
        <v>0</v>
      </c>
      <c r="H144" s="10">
        <v>0</v>
      </c>
      <c r="I144" s="10">
        <v>0</v>
      </c>
      <c r="J144" s="10">
        <v>0</v>
      </c>
      <c r="K144" s="6">
        <f t="shared" ref="K144:K147" si="18">IF(C144=0,"-",(G144-C144)/C144)</f>
        <v>-1</v>
      </c>
      <c r="L144" s="6" t="str">
        <f t="shared" si="17"/>
        <v>-</v>
      </c>
      <c r="M144" s="6">
        <f t="shared" si="17"/>
        <v>-1</v>
      </c>
      <c r="N144" s="6">
        <f t="shared" si="17"/>
        <v>-1</v>
      </c>
    </row>
    <row r="145" spans="2:14" ht="15" thickBot="1" x14ac:dyDescent="0.25">
      <c r="B145" s="4" t="s">
        <v>73</v>
      </c>
      <c r="C145" s="10">
        <v>268</v>
      </c>
      <c r="D145" s="10">
        <v>0</v>
      </c>
      <c r="E145" s="10">
        <v>44</v>
      </c>
      <c r="F145" s="10">
        <v>312</v>
      </c>
      <c r="G145" s="10">
        <v>263</v>
      </c>
      <c r="H145" s="10">
        <v>0</v>
      </c>
      <c r="I145" s="10">
        <v>28</v>
      </c>
      <c r="J145" s="10">
        <v>291</v>
      </c>
      <c r="K145" s="6">
        <f t="shared" si="18"/>
        <v>-1.8656716417910446E-2</v>
      </c>
      <c r="L145" s="6" t="str">
        <f t="shared" si="17"/>
        <v>-</v>
      </c>
      <c r="M145" s="6">
        <f t="shared" si="17"/>
        <v>-0.36363636363636365</v>
      </c>
      <c r="N145" s="6">
        <f t="shared" si="17"/>
        <v>-6.7307692307692304E-2</v>
      </c>
    </row>
    <row r="146" spans="2:14" ht="15" thickBot="1" x14ac:dyDescent="0.25">
      <c r="B146" s="4" t="s">
        <v>74</v>
      </c>
      <c r="C146" s="10">
        <v>8</v>
      </c>
      <c r="D146" s="10">
        <v>0</v>
      </c>
      <c r="E146" s="10">
        <v>0</v>
      </c>
      <c r="F146" s="10">
        <v>8</v>
      </c>
      <c r="G146" s="10">
        <v>6</v>
      </c>
      <c r="H146" s="10">
        <v>0</v>
      </c>
      <c r="I146" s="10">
        <v>0</v>
      </c>
      <c r="J146" s="10">
        <v>6</v>
      </c>
      <c r="K146" s="6">
        <f t="shared" si="18"/>
        <v>-0.25</v>
      </c>
      <c r="L146" s="6" t="str">
        <f t="shared" si="17"/>
        <v>-</v>
      </c>
      <c r="M146" s="6" t="str">
        <f t="shared" si="17"/>
        <v>-</v>
      </c>
      <c r="N146" s="6">
        <f t="shared" si="17"/>
        <v>-0.25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1</v>
      </c>
      <c r="H147" s="10">
        <v>0</v>
      </c>
      <c r="I147" s="10">
        <v>0</v>
      </c>
      <c r="J147" s="10">
        <v>1</v>
      </c>
      <c r="K147" s="6" t="str">
        <f t="shared" si="18"/>
        <v>-</v>
      </c>
      <c r="L147" s="6" t="str">
        <f t="shared" si="17"/>
        <v>-</v>
      </c>
      <c r="M147" s="6" t="str">
        <f t="shared" si="17"/>
        <v>-</v>
      </c>
      <c r="N147" s="6" t="str">
        <f t="shared" si="17"/>
        <v>-</v>
      </c>
    </row>
    <row r="148" spans="2:14" ht="15" thickBot="1" x14ac:dyDescent="0.25">
      <c r="B148" s="7" t="s">
        <v>68</v>
      </c>
      <c r="C148" s="10">
        <v>357</v>
      </c>
      <c r="D148" s="10">
        <v>0</v>
      </c>
      <c r="E148" s="10">
        <v>54</v>
      </c>
      <c r="F148" s="10">
        <v>411</v>
      </c>
      <c r="G148" s="10">
        <v>346</v>
      </c>
      <c r="H148" s="10">
        <v>0</v>
      </c>
      <c r="I148" s="10">
        <v>34</v>
      </c>
      <c r="J148" s="10">
        <v>380</v>
      </c>
      <c r="K148" s="6">
        <f t="shared" ref="K148" si="19">IF(C148=0,"-",(G148-C148)/C148)</f>
        <v>-3.081232492997199E-2</v>
      </c>
      <c r="L148" s="6" t="str">
        <f t="shared" ref="L148" si="20">IF(D148=0,"-",(H148-D148)/D148)</f>
        <v>-</v>
      </c>
      <c r="M148" s="6">
        <f t="shared" ref="M148" si="21">IF(E148=0,"-",(I148-E148)/E148)</f>
        <v>-0.37037037037037035</v>
      </c>
      <c r="N148" s="6">
        <f t="shared" ref="N148" si="22">IF(F148=0,"-",(J148-F148)/F148)</f>
        <v>-7.5425790754257913E-2</v>
      </c>
    </row>
    <row r="149" spans="2:14" ht="29.25" thickBot="1" x14ac:dyDescent="0.25">
      <c r="B149" s="7" t="s">
        <v>76</v>
      </c>
      <c r="C149" s="6">
        <f>IF(C143=0,"-",(C143/(C143+C145)))</f>
        <v>0.22318840579710145</v>
      </c>
      <c r="D149" s="6" t="str">
        <f t="shared" ref="D149:J149" si="23">IF(D143=0,"-",(D143/(D143+D145)))</f>
        <v>-</v>
      </c>
      <c r="E149" s="6">
        <f t="shared" si="23"/>
        <v>0.16981132075471697</v>
      </c>
      <c r="F149" s="6">
        <f t="shared" si="23"/>
        <v>0.21608040201005024</v>
      </c>
      <c r="G149" s="6">
        <f t="shared" si="23"/>
        <v>0.22418879056047197</v>
      </c>
      <c r="H149" s="6" t="str">
        <f t="shared" si="23"/>
        <v>-</v>
      </c>
      <c r="I149" s="6">
        <f t="shared" si="23"/>
        <v>0.17647058823529413</v>
      </c>
      <c r="J149" s="6">
        <f t="shared" si="23"/>
        <v>0.21983914209115282</v>
      </c>
      <c r="K149" s="6">
        <f>IF(OR(C149="-",G149="-"),"-",(G149-C149)/C149)</f>
        <v>4.4822434202965149E-3</v>
      </c>
      <c r="L149" s="6" t="str">
        <f t="shared" ref="L149:N150" si="24">IF(OR(D149="-",H149="-"),"-",(H149-D149)/D149)</f>
        <v>-</v>
      </c>
      <c r="M149" s="6">
        <f t="shared" si="24"/>
        <v>3.9215686274509935E-2</v>
      </c>
      <c r="N149" s="6">
        <f t="shared" si="24"/>
        <v>1.7395099445102636E-2</v>
      </c>
    </row>
    <row r="150" spans="2:14" ht="29.25" thickBot="1" x14ac:dyDescent="0.25">
      <c r="B150" s="7" t="s">
        <v>77</v>
      </c>
      <c r="C150" s="6">
        <f>IF(C144=0,"-",(C144/(C144+C146)))</f>
        <v>0.33333333333333331</v>
      </c>
      <c r="D150" s="6" t="str">
        <f t="shared" ref="D150:J150" si="25">IF(D144=0,"-",(D144/(D144+D146)))</f>
        <v>-</v>
      </c>
      <c r="E150" s="6">
        <f t="shared" si="25"/>
        <v>1</v>
      </c>
      <c r="F150" s="6">
        <f t="shared" si="25"/>
        <v>0.38461538461538464</v>
      </c>
      <c r="G150" s="6" t="str">
        <f t="shared" si="25"/>
        <v>-</v>
      </c>
      <c r="H150" s="6" t="str">
        <f t="shared" si="25"/>
        <v>-</v>
      </c>
      <c r="I150" s="6" t="str">
        <f t="shared" si="25"/>
        <v>-</v>
      </c>
      <c r="J150" s="6" t="str">
        <f t="shared" si="25"/>
        <v>-</v>
      </c>
      <c r="K150" s="6" t="str">
        <f>IF(OR(C150="-",G150="-"),"-",(G150-C150)/C150)</f>
        <v>-</v>
      </c>
      <c r="L150" s="6" t="str">
        <f t="shared" si="24"/>
        <v>-</v>
      </c>
      <c r="M150" s="6" t="str">
        <f t="shared" si="24"/>
        <v>-</v>
      </c>
      <c r="N150" s="6" t="str">
        <f t="shared" si="24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2:14" ht="14.25" x14ac:dyDescent="0.2">
      <c r="B152" s="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2:14" ht="14.25" x14ac:dyDescent="0.2">
      <c r="B153" s="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299</v>
      </c>
      <c r="D157" s="19">
        <v>289</v>
      </c>
      <c r="E157" s="18">
        <f>IF(C157=0,"-",(D157-C157)/C157)</f>
        <v>-3.3444816053511704E-2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55</v>
      </c>
      <c r="D158" s="19">
        <v>56</v>
      </c>
      <c r="E158" s="18">
        <f t="shared" ref="E158:E159" si="26">IF(C158=0,"-",(D158-C158)/C158)</f>
        <v>1.8181818181818181E-2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6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0.84463276836158196</v>
      </c>
      <c r="D160" s="18">
        <f>IF(D157=0,"-",D157/(D157+D158+D159))</f>
        <v>0.83768115942028987</v>
      </c>
      <c r="E160" s="18">
        <f>IF(OR(C160="-",D160="-"),"-",(D160-C160)/C160)</f>
        <v>-8.2303329940381347E-3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5" thickBot="1" x14ac:dyDescent="0.25">
      <c r="B161" s="4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27</v>
      </c>
      <c r="D166" s="5">
        <v>33</v>
      </c>
      <c r="E166" s="6">
        <f t="shared" ref="E166:E168" si="27">IF(C166=0,"-",(D166-C166)/C166)</f>
        <v>0.22222222222222221</v>
      </c>
    </row>
    <row r="167" spans="2:14" ht="20.100000000000001" customHeight="1" thickBot="1" x14ac:dyDescent="0.25">
      <c r="B167" s="4" t="s">
        <v>41</v>
      </c>
      <c r="C167" s="5">
        <v>16</v>
      </c>
      <c r="D167" s="5">
        <v>27</v>
      </c>
      <c r="E167" s="6">
        <f t="shared" si="27"/>
        <v>0.6875</v>
      </c>
    </row>
    <row r="168" spans="2:14" ht="20.100000000000001" customHeight="1" thickBot="1" x14ac:dyDescent="0.25">
      <c r="B168" s="4" t="s">
        <v>42</v>
      </c>
      <c r="C168" s="5">
        <v>8</v>
      </c>
      <c r="D168" s="5">
        <v>2</v>
      </c>
      <c r="E168" s="6">
        <f t="shared" si="27"/>
        <v>-0.75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0.88888888888888884</v>
      </c>
      <c r="D169" s="6">
        <f>IF(D166=0,"-",(D167+D168)/D166)</f>
        <v>0.87878787878787878</v>
      </c>
      <c r="E169" s="6">
        <f t="shared" ref="E169:E171" si="28">IF(OR(C169="-",D169="-"),"-",(D169-C169)/C169)</f>
        <v>-1.1363636363636312E-2</v>
      </c>
    </row>
    <row r="170" spans="2:14" ht="20.100000000000001" customHeight="1" thickBot="1" x14ac:dyDescent="0.25">
      <c r="B170" s="4" t="s">
        <v>39</v>
      </c>
      <c r="C170" s="6">
        <v>0.88888888888888884</v>
      </c>
      <c r="D170" s="6">
        <v>0.87096774193548387</v>
      </c>
      <c r="E170" s="6">
        <f t="shared" si="28"/>
        <v>-2.0161290322580586E-2</v>
      </c>
    </row>
    <row r="171" spans="2:14" ht="20.100000000000001" customHeight="1" thickBot="1" x14ac:dyDescent="0.25">
      <c r="B171" s="4" t="s">
        <v>40</v>
      </c>
      <c r="C171" s="6">
        <v>0.88888888888888884</v>
      </c>
      <c r="D171" s="6">
        <v>1</v>
      </c>
      <c r="E171" s="6">
        <f t="shared" si="28"/>
        <v>0.12500000000000006</v>
      </c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27</v>
      </c>
      <c r="D178" s="5">
        <v>29</v>
      </c>
      <c r="E178" s="6">
        <f>IF(C178=0,"-",(D178-C178)/C178)</f>
        <v>7.407407407407407E-2</v>
      </c>
      <c r="H178" s="13"/>
    </row>
    <row r="179" spans="2:8" ht="15" thickBot="1" x14ac:dyDescent="0.25">
      <c r="B179" s="4" t="s">
        <v>43</v>
      </c>
      <c r="C179" s="5">
        <v>16</v>
      </c>
      <c r="D179" s="5">
        <v>20</v>
      </c>
      <c r="E179" s="6">
        <f t="shared" ref="E179:E185" si="29">IF(C179=0,"-",(D179-C179)/C179)</f>
        <v>0.25</v>
      </c>
      <c r="H179" s="13"/>
    </row>
    <row r="180" spans="2:8" ht="15" thickBot="1" x14ac:dyDescent="0.25">
      <c r="B180" s="4" t="s">
        <v>47</v>
      </c>
      <c r="C180" s="5">
        <v>8</v>
      </c>
      <c r="D180" s="5">
        <v>8</v>
      </c>
      <c r="E180" s="6">
        <f t="shared" si="29"/>
        <v>0</v>
      </c>
      <c r="H180" s="13"/>
    </row>
    <row r="181" spans="2:8" ht="15" thickBot="1" x14ac:dyDescent="0.25">
      <c r="B181" s="4" t="s">
        <v>78</v>
      </c>
      <c r="C181" s="5">
        <v>3</v>
      </c>
      <c r="D181" s="5">
        <v>1</v>
      </c>
      <c r="E181" s="6">
        <f t="shared" si="29"/>
        <v>-0.66666666666666663</v>
      </c>
      <c r="H181" s="13"/>
    </row>
    <row r="182" spans="2:8" ht="15" thickBot="1" x14ac:dyDescent="0.25">
      <c r="B182" s="15" t="s">
        <v>79</v>
      </c>
      <c r="C182" s="5">
        <v>465</v>
      </c>
      <c r="D182" s="5">
        <v>325</v>
      </c>
      <c r="E182" s="6">
        <f t="shared" si="29"/>
        <v>-0.30107526881720431</v>
      </c>
      <c r="H182" s="13"/>
    </row>
    <row r="183" spans="2:8" ht="15" thickBot="1" x14ac:dyDescent="0.25">
      <c r="B183" s="4" t="s">
        <v>47</v>
      </c>
      <c r="C183" s="5">
        <v>409</v>
      </c>
      <c r="D183" s="5">
        <v>300</v>
      </c>
      <c r="E183" s="6">
        <f t="shared" si="29"/>
        <v>-0.2665036674816626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9"/>
        <v>-</v>
      </c>
      <c r="H184" s="13"/>
    </row>
    <row r="185" spans="2:8" ht="15" thickBot="1" x14ac:dyDescent="0.25">
      <c r="B185" s="4" t="s">
        <v>80</v>
      </c>
      <c r="C185" s="5">
        <v>56</v>
      </c>
      <c r="D185" s="5">
        <v>25</v>
      </c>
      <c r="E185" s="6">
        <f t="shared" si="29"/>
        <v>-0.5535714285714286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29</v>
      </c>
      <c r="D197" s="5">
        <v>31</v>
      </c>
      <c r="E197" s="6">
        <f t="shared" ref="E197:E200" si="30">IF(C197=0,"-",(D197-C197)/C197)</f>
        <v>6.8965517241379309E-2</v>
      </c>
    </row>
    <row r="198" spans="2:5" ht="15" thickBot="1" x14ac:dyDescent="0.25">
      <c r="B198" s="4" t="s">
        <v>83</v>
      </c>
      <c r="C198" s="5">
        <v>7</v>
      </c>
      <c r="D198" s="5">
        <v>0</v>
      </c>
      <c r="E198" s="6">
        <f t="shared" si="30"/>
        <v>-1</v>
      </c>
    </row>
    <row r="199" spans="2:5" ht="15" thickBot="1" x14ac:dyDescent="0.25">
      <c r="B199" s="4" t="s">
        <v>84</v>
      </c>
      <c r="C199" s="5">
        <v>36</v>
      </c>
      <c r="D199" s="5">
        <v>31</v>
      </c>
      <c r="E199" s="6">
        <f t="shared" si="30"/>
        <v>-0.1388888888888889</v>
      </c>
    </row>
    <row r="200" spans="2:5" ht="15" thickBot="1" x14ac:dyDescent="0.25">
      <c r="B200" s="4" t="s">
        <v>85</v>
      </c>
      <c r="C200" s="5">
        <v>20</v>
      </c>
      <c r="D200" s="5">
        <v>21</v>
      </c>
      <c r="E200" s="6">
        <f t="shared" si="30"/>
        <v>0.05</v>
      </c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31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30</v>
      </c>
      <c r="D208" s="5">
        <v>31</v>
      </c>
      <c r="E208" s="6">
        <f t="shared" si="31"/>
        <v>3.3333333333333333E-2</v>
      </c>
    </row>
    <row r="209" spans="2:5" ht="20.100000000000001" customHeight="1" thickBot="1" x14ac:dyDescent="0.25">
      <c r="B209" s="17" t="s">
        <v>86</v>
      </c>
      <c r="C209" s="5">
        <v>28</v>
      </c>
      <c r="D209" s="5">
        <v>26</v>
      </c>
      <c r="E209" s="6">
        <f t="shared" si="31"/>
        <v>-7.1428571428571425E-2</v>
      </c>
    </row>
    <row r="210" spans="2:5" ht="20.100000000000001" customHeight="1" thickBot="1" x14ac:dyDescent="0.25">
      <c r="B210" s="17" t="s">
        <v>87</v>
      </c>
      <c r="C210" s="5">
        <v>2</v>
      </c>
      <c r="D210" s="5">
        <v>5</v>
      </c>
      <c r="E210" s="6">
        <f t="shared" si="31"/>
        <v>1.5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6</v>
      </c>
      <c r="D212" s="5">
        <v>1</v>
      </c>
      <c r="E212" s="6">
        <f>IF(C212=0,"-",(D212-C212)/C212)</f>
        <v>-0.83333333333333337</v>
      </c>
    </row>
    <row r="213" spans="2:5" ht="15" thickBot="1" x14ac:dyDescent="0.25">
      <c r="B213" s="17" t="s">
        <v>86</v>
      </c>
      <c r="C213" s="5">
        <v>5</v>
      </c>
      <c r="D213" s="5">
        <v>0</v>
      </c>
      <c r="E213" s="6">
        <f t="shared" ref="E213:E214" si="32">IF(C213=0,"-",(D213-C213)/C213)</f>
        <v>-1</v>
      </c>
    </row>
    <row r="214" spans="2:5" ht="15" thickBot="1" x14ac:dyDescent="0.25">
      <c r="B214" s="17" t="s">
        <v>87</v>
      </c>
      <c r="C214" s="5">
        <v>1</v>
      </c>
      <c r="D214" s="5">
        <v>1</v>
      </c>
      <c r="E214" s="6">
        <f t="shared" si="32"/>
        <v>0</v>
      </c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33</v>
      </c>
      <c r="D221" s="5">
        <v>48</v>
      </c>
      <c r="E221" s="6">
        <f t="shared" ref="E221:E223" si="33">IF(C221=0,"-",(D221-C221)/C221)</f>
        <v>0.45454545454545453</v>
      </c>
    </row>
    <row r="222" spans="2:5" ht="15" thickBot="1" x14ac:dyDescent="0.25">
      <c r="B222" s="16" t="s">
        <v>92</v>
      </c>
      <c r="C222" s="5">
        <v>40</v>
      </c>
      <c r="D222" s="5">
        <v>52</v>
      </c>
      <c r="E222" s="6">
        <f t="shared" si="33"/>
        <v>0.3</v>
      </c>
    </row>
    <row r="223" spans="2:5" ht="15" thickBot="1" x14ac:dyDescent="0.25">
      <c r="B223" s="16" t="s">
        <v>93</v>
      </c>
      <c r="C223" s="5">
        <v>101</v>
      </c>
      <c r="D223" s="5">
        <v>62</v>
      </c>
      <c r="E223" s="6">
        <f t="shared" si="33"/>
        <v>-0.38613861386138615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fitToWidth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1200</v>
      </c>
      <c r="D14" s="5">
        <v>1254</v>
      </c>
      <c r="E14" s="6">
        <f>IF(C14&gt;0,(D14-C14)/C14)</f>
        <v>4.4999999999999998E-2</v>
      </c>
    </row>
    <row r="15" spans="1:5" ht="20.100000000000001" customHeight="1" thickBot="1" x14ac:dyDescent="0.25">
      <c r="B15" s="4" t="s">
        <v>17</v>
      </c>
      <c r="C15" s="5">
        <v>1180</v>
      </c>
      <c r="D15" s="5">
        <v>1146</v>
      </c>
      <c r="E15" s="6">
        <f t="shared" ref="E15:E25" si="0">IF(C15&gt;0,(D15-C15)/C15)</f>
        <v>-2.8813559322033899E-2</v>
      </c>
    </row>
    <row r="16" spans="1:5" ht="20.100000000000001" customHeight="1" thickBot="1" x14ac:dyDescent="0.25">
      <c r="B16" s="4" t="s">
        <v>18</v>
      </c>
      <c r="C16" s="5">
        <v>599</v>
      </c>
      <c r="D16" s="5">
        <v>602</v>
      </c>
      <c r="E16" s="6">
        <f t="shared" si="0"/>
        <v>5.008347245409015E-3</v>
      </c>
    </row>
    <row r="17" spans="2:5" ht="20.100000000000001" customHeight="1" thickBot="1" x14ac:dyDescent="0.25">
      <c r="B17" s="4" t="s">
        <v>19</v>
      </c>
      <c r="C17" s="5">
        <v>581</v>
      </c>
      <c r="D17" s="5">
        <v>544</v>
      </c>
      <c r="E17" s="6">
        <f t="shared" si="0"/>
        <v>-6.3683304647160072E-2</v>
      </c>
    </row>
    <row r="18" spans="2:5" ht="20.100000000000001" customHeight="1" thickBot="1" x14ac:dyDescent="0.25">
      <c r="B18" s="4" t="s">
        <v>100</v>
      </c>
      <c r="C18" s="5">
        <v>3</v>
      </c>
      <c r="D18" s="5">
        <v>2</v>
      </c>
      <c r="E18" s="6">
        <f>IF(C18=0,"-",(D18-C18)/C18)</f>
        <v>-0.33333333333333331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2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0.49237288135593221</v>
      </c>
      <c r="D20" s="6">
        <f>D17/D15</f>
        <v>0.47469458987783597</v>
      </c>
      <c r="E20" s="6">
        <f t="shared" si="0"/>
        <v>-3.590427529114211E-2</v>
      </c>
    </row>
    <row r="21" spans="2:5" ht="30" customHeight="1" thickBot="1" x14ac:dyDescent="0.25">
      <c r="B21" s="4" t="s">
        <v>23</v>
      </c>
      <c r="C21" s="5">
        <v>170</v>
      </c>
      <c r="D21" s="5">
        <v>254</v>
      </c>
      <c r="E21" s="6">
        <f t="shared" si="0"/>
        <v>0.49411764705882355</v>
      </c>
    </row>
    <row r="22" spans="2:5" ht="20.100000000000001" customHeight="1" thickBot="1" x14ac:dyDescent="0.25">
      <c r="B22" s="4" t="s">
        <v>24</v>
      </c>
      <c r="C22" s="5">
        <v>93</v>
      </c>
      <c r="D22" s="5">
        <v>100</v>
      </c>
      <c r="E22" s="6">
        <f t="shared" si="0"/>
        <v>7.5268817204301078E-2</v>
      </c>
    </row>
    <row r="23" spans="2:5" ht="20.100000000000001" customHeight="1" thickBot="1" x14ac:dyDescent="0.25">
      <c r="B23" s="4" t="s">
        <v>25</v>
      </c>
      <c r="C23" s="5">
        <v>77</v>
      </c>
      <c r="D23" s="5">
        <v>154</v>
      </c>
      <c r="E23" s="6">
        <f t="shared" si="0"/>
        <v>1</v>
      </c>
    </row>
    <row r="24" spans="2:5" ht="20.100000000000001" customHeight="1" thickBot="1" x14ac:dyDescent="0.25">
      <c r="B24" s="4" t="s">
        <v>21</v>
      </c>
      <c r="C24" s="6">
        <f>C23/C21</f>
        <v>0.45294117647058824</v>
      </c>
      <c r="D24" s="6">
        <f t="shared" ref="D24" si="1">D23/D21</f>
        <v>0.60629921259842523</v>
      </c>
      <c r="E24" s="6">
        <f t="shared" si="0"/>
        <v>0.3385826771653544</v>
      </c>
    </row>
    <row r="25" spans="2:5" ht="20.100000000000001" customHeight="1" thickBot="1" x14ac:dyDescent="0.25">
      <c r="B25" s="7" t="s">
        <v>26</v>
      </c>
      <c r="C25" s="6">
        <v>0.17155302006007264</v>
      </c>
      <c r="D25" s="6">
        <v>0.16660996693969765</v>
      </c>
      <c r="E25" s="6">
        <f t="shared" si="0"/>
        <v>-2.8813559322033992E-2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222</v>
      </c>
      <c r="D34" s="5">
        <v>320</v>
      </c>
      <c r="E34" s="6">
        <f>IF(C34&gt;0,(D34-C34)/C34,"-")</f>
        <v>0.44144144144144143</v>
      </c>
    </row>
    <row r="35" spans="2:5" ht="20.100000000000001" customHeight="1" thickBot="1" x14ac:dyDescent="0.25">
      <c r="B35" s="4" t="s">
        <v>29</v>
      </c>
      <c r="C35" s="5">
        <v>0</v>
      </c>
      <c r="D35" s="5">
        <v>1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173</v>
      </c>
      <c r="D36" s="5">
        <v>231</v>
      </c>
      <c r="E36" s="6">
        <f t="shared" si="2"/>
        <v>0.33526011560693642</v>
      </c>
    </row>
    <row r="37" spans="2:5" ht="20.100000000000001" customHeight="1" thickBot="1" x14ac:dyDescent="0.25">
      <c r="B37" s="4" t="s">
        <v>30</v>
      </c>
      <c r="C37" s="5">
        <v>49</v>
      </c>
      <c r="D37" s="5">
        <v>88</v>
      </c>
      <c r="E37" s="6">
        <f t="shared" si="2"/>
        <v>0.79591836734693877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183</v>
      </c>
      <c r="D44" s="5">
        <v>210</v>
      </c>
      <c r="E44" s="6">
        <f>IF(C44&gt;0,(D44-C44)/C44,"-")</f>
        <v>0.14754098360655737</v>
      </c>
    </row>
    <row r="45" spans="2:5" ht="20.100000000000001" customHeight="1" thickBot="1" x14ac:dyDescent="0.25">
      <c r="B45" s="4" t="s">
        <v>34</v>
      </c>
      <c r="C45" s="5">
        <v>5</v>
      </c>
      <c r="D45" s="5">
        <v>7</v>
      </c>
      <c r="E45" s="6">
        <f t="shared" ref="E45:E51" si="3">IF(C45&gt;0,(D45-C45)/C45,"-")</f>
        <v>0.4</v>
      </c>
    </row>
    <row r="46" spans="2:5" ht="20.100000000000001" customHeight="1" thickBot="1" x14ac:dyDescent="0.25">
      <c r="B46" s="4" t="s">
        <v>31</v>
      </c>
      <c r="C46" s="5">
        <v>15</v>
      </c>
      <c r="D46" s="5">
        <v>48</v>
      </c>
      <c r="E46" s="6">
        <f t="shared" si="3"/>
        <v>2.2000000000000002</v>
      </c>
    </row>
    <row r="47" spans="2:5" ht="20.100000000000001" customHeight="1" thickBot="1" x14ac:dyDescent="0.25">
      <c r="B47" s="4" t="s">
        <v>32</v>
      </c>
      <c r="C47" s="5">
        <v>551</v>
      </c>
      <c r="D47" s="5">
        <v>445</v>
      </c>
      <c r="E47" s="6">
        <f t="shared" si="3"/>
        <v>-0.19237749546279492</v>
      </c>
    </row>
    <row r="48" spans="2:5" ht="20.100000000000001" customHeight="1" thickBot="1" x14ac:dyDescent="0.25">
      <c r="B48" s="4" t="s">
        <v>35</v>
      </c>
      <c r="C48" s="5">
        <v>195</v>
      </c>
      <c r="D48" s="5">
        <v>178</v>
      </c>
      <c r="E48" s="6">
        <f t="shared" si="3"/>
        <v>-8.7179487179487175E-2</v>
      </c>
    </row>
    <row r="49" spans="2:5" ht="20.100000000000001" customHeight="1" thickBot="1" x14ac:dyDescent="0.25">
      <c r="B49" s="4" t="s">
        <v>67</v>
      </c>
      <c r="C49" s="5">
        <v>306</v>
      </c>
      <c r="D49" s="5">
        <v>306</v>
      </c>
      <c r="E49" s="6">
        <f t="shared" si="3"/>
        <v>0</v>
      </c>
    </row>
    <row r="50" spans="2:5" ht="20.100000000000001" customHeight="1" collapsed="1" thickBot="1" x14ac:dyDescent="0.25">
      <c r="B50" s="4" t="s">
        <v>36</v>
      </c>
      <c r="C50" s="6">
        <f>C44/(C44+C45)</f>
        <v>0.97340425531914898</v>
      </c>
      <c r="D50" s="6">
        <f>D44/(D44+D45)</f>
        <v>0.967741935483871</v>
      </c>
      <c r="E50" s="6">
        <f t="shared" si="3"/>
        <v>-5.8170280274986944E-3</v>
      </c>
    </row>
    <row r="51" spans="2:5" ht="20.100000000000001" customHeight="1" thickBot="1" x14ac:dyDescent="0.25">
      <c r="B51" s="4" t="s">
        <v>37</v>
      </c>
      <c r="C51" s="6">
        <f>C47/(C46+C47)</f>
        <v>0.97349823321554774</v>
      </c>
      <c r="D51" s="6">
        <f t="shared" ref="D51" si="4">D47/(D46+D47)</f>
        <v>0.9026369168356998</v>
      </c>
      <c r="E51" s="6">
        <f t="shared" si="3"/>
        <v>-7.279039032848264E-2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188</v>
      </c>
      <c r="D58" s="5">
        <v>217</v>
      </c>
      <c r="E58" s="6">
        <f>IF(C58&gt;0,(D58-C58)/C58,"-")</f>
        <v>0.15425531914893617</v>
      </c>
    </row>
    <row r="59" spans="2:5" ht="20.100000000000001" customHeight="1" thickBot="1" x14ac:dyDescent="0.25">
      <c r="B59" s="4" t="s">
        <v>41</v>
      </c>
      <c r="C59" s="5">
        <v>91</v>
      </c>
      <c r="D59" s="5">
        <v>101</v>
      </c>
      <c r="E59" s="6">
        <f t="shared" ref="E59:E63" si="5">IF(C59&gt;0,(D59-C59)/C59,"-")</f>
        <v>0.10989010989010989</v>
      </c>
    </row>
    <row r="60" spans="2:5" ht="20.100000000000001" customHeight="1" thickBot="1" x14ac:dyDescent="0.25">
      <c r="B60" s="4" t="s">
        <v>42</v>
      </c>
      <c r="C60" s="5">
        <v>92</v>
      </c>
      <c r="D60" s="5">
        <v>109</v>
      </c>
      <c r="E60" s="6">
        <f t="shared" si="5"/>
        <v>0.18478260869565216</v>
      </c>
    </row>
    <row r="61" spans="2:5" ht="20.100000000000001" customHeight="1" collapsed="1" thickBot="1" x14ac:dyDescent="0.25">
      <c r="B61" s="4" t="s">
        <v>98</v>
      </c>
      <c r="C61" s="6">
        <f>(C59+C60)/C58</f>
        <v>0.97340425531914898</v>
      </c>
      <c r="D61" s="6">
        <f>(D59+D60)/D58</f>
        <v>0.967741935483871</v>
      </c>
      <c r="E61" s="6">
        <f t="shared" si="5"/>
        <v>-5.8170280274986944E-3</v>
      </c>
    </row>
    <row r="62" spans="2:5" ht="20.100000000000001" customHeight="1" thickBot="1" x14ac:dyDescent="0.25">
      <c r="B62" s="4" t="s">
        <v>39</v>
      </c>
      <c r="C62" s="6">
        <v>0.978494623655914</v>
      </c>
      <c r="D62" s="6">
        <v>0.95283018867924529</v>
      </c>
      <c r="E62" s="6">
        <f t="shared" si="5"/>
        <v>-2.6228488492639444E-2</v>
      </c>
    </row>
    <row r="63" spans="2:5" ht="20.100000000000001" customHeight="1" thickBot="1" x14ac:dyDescent="0.25">
      <c r="B63" s="4" t="s">
        <v>40</v>
      </c>
      <c r="C63" s="6">
        <v>0.96842105263157896</v>
      </c>
      <c r="D63" s="6">
        <v>0.98198198198198194</v>
      </c>
      <c r="E63" s="6">
        <f t="shared" si="5"/>
        <v>1.4003133568350907E-2</v>
      </c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1098</v>
      </c>
      <c r="D70" s="5">
        <v>1617</v>
      </c>
      <c r="E70" s="6">
        <f>IF(C70&gt;0,(D70-C70)/C70,"-")</f>
        <v>0.47267759562841533</v>
      </c>
    </row>
    <row r="71" spans="2:5" ht="20.100000000000001" customHeight="1" thickBot="1" x14ac:dyDescent="0.25">
      <c r="B71" s="4" t="s">
        <v>45</v>
      </c>
      <c r="C71" s="5">
        <v>372</v>
      </c>
      <c r="D71" s="5">
        <v>506</v>
      </c>
      <c r="E71" s="6">
        <f t="shared" ref="E71:E77" si="6">IF(C71&gt;0,(D71-C71)/C71,"-")</f>
        <v>0.36021505376344087</v>
      </c>
    </row>
    <row r="72" spans="2:5" ht="20.100000000000001" customHeight="1" thickBot="1" x14ac:dyDescent="0.25">
      <c r="B72" s="4" t="s">
        <v>43</v>
      </c>
      <c r="C72" s="5">
        <v>6</v>
      </c>
      <c r="D72" s="5">
        <v>5</v>
      </c>
      <c r="E72" s="6">
        <f t="shared" si="6"/>
        <v>-0.16666666666666666</v>
      </c>
    </row>
    <row r="73" spans="2:5" ht="20.100000000000001" customHeight="1" thickBot="1" x14ac:dyDescent="0.25">
      <c r="B73" s="4" t="s">
        <v>46</v>
      </c>
      <c r="C73" s="5">
        <v>488</v>
      </c>
      <c r="D73" s="5">
        <v>835</v>
      </c>
      <c r="E73" s="6">
        <f t="shared" si="6"/>
        <v>0.71106557377049184</v>
      </c>
    </row>
    <row r="74" spans="2:5" ht="20.100000000000001" customHeight="1" thickBot="1" x14ac:dyDescent="0.25">
      <c r="B74" s="4" t="s">
        <v>47</v>
      </c>
      <c r="C74" s="5">
        <v>176</v>
      </c>
      <c r="D74" s="5">
        <v>216</v>
      </c>
      <c r="E74" s="6">
        <f t="shared" si="6"/>
        <v>0.22727272727272727</v>
      </c>
    </row>
    <row r="75" spans="2:5" ht="20.100000000000001" customHeight="1" thickBot="1" x14ac:dyDescent="0.25">
      <c r="B75" s="4" t="s">
        <v>48</v>
      </c>
      <c r="C75" s="5">
        <v>56</v>
      </c>
      <c r="D75" s="5">
        <v>55</v>
      </c>
      <c r="E75" s="6">
        <f t="shared" si="6"/>
        <v>-1.7857142857142856E-2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123</v>
      </c>
      <c r="D90" s="5">
        <v>143</v>
      </c>
      <c r="E90" s="6">
        <f>IF(C90&gt;0,(D90-C90)/C90,"-")</f>
        <v>0.16260162601626016</v>
      </c>
    </row>
    <row r="91" spans="2:5" ht="29.25" thickBot="1" x14ac:dyDescent="0.25">
      <c r="B91" s="4" t="s">
        <v>52</v>
      </c>
      <c r="C91" s="5">
        <v>66</v>
      </c>
      <c r="D91" s="5">
        <v>48</v>
      </c>
      <c r="E91" s="6">
        <f t="shared" ref="E91:E93" si="7">IF(C91&gt;0,(D91-C91)/C91,"-")</f>
        <v>-0.27272727272727271</v>
      </c>
    </row>
    <row r="92" spans="2:5" ht="29.25" customHeight="1" thickBot="1" x14ac:dyDescent="0.25">
      <c r="B92" s="4" t="s">
        <v>53</v>
      </c>
      <c r="C92" s="5">
        <v>50</v>
      </c>
      <c r="D92" s="5">
        <v>49</v>
      </c>
      <c r="E92" s="6">
        <f t="shared" si="7"/>
        <v>-0.02</v>
      </c>
    </row>
    <row r="93" spans="2:5" ht="29.25" customHeight="1" thickBot="1" x14ac:dyDescent="0.25">
      <c r="B93" s="4" t="s">
        <v>54</v>
      </c>
      <c r="C93" s="6">
        <f>(C90+C91)/(C90+C91+C92)</f>
        <v>0.79079497907949792</v>
      </c>
      <c r="D93" s="6">
        <f>(D90+D91)/(D90+D91+D92)</f>
        <v>0.79583333333333328</v>
      </c>
      <c r="E93" s="6">
        <f t="shared" si="7"/>
        <v>6.3712522045854605E-3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239</v>
      </c>
      <c r="D100" s="5">
        <v>240</v>
      </c>
      <c r="E100" s="6">
        <f>IF(C100&gt;0,(D100-C100)/C100,"-")</f>
        <v>4.1841004184100415E-3</v>
      </c>
    </row>
    <row r="101" spans="2:5" ht="20.100000000000001" customHeight="1" thickBot="1" x14ac:dyDescent="0.25">
      <c r="B101" s="4" t="s">
        <v>41</v>
      </c>
      <c r="C101" s="5">
        <v>111</v>
      </c>
      <c r="D101" s="5">
        <v>112</v>
      </c>
      <c r="E101" s="6">
        <f t="shared" ref="E101:E105" si="8">IF(C101&gt;0,(D101-C101)/C101,"-")</f>
        <v>9.0090090090090089E-3</v>
      </c>
    </row>
    <row r="102" spans="2:5" ht="20.100000000000001" customHeight="1" thickBot="1" x14ac:dyDescent="0.25">
      <c r="B102" s="4" t="s">
        <v>42</v>
      </c>
      <c r="C102" s="5">
        <v>78</v>
      </c>
      <c r="D102" s="5">
        <v>79</v>
      </c>
      <c r="E102" s="6">
        <f t="shared" si="8"/>
        <v>1.282051282051282E-2</v>
      </c>
    </row>
    <row r="103" spans="2:5" ht="20.100000000000001" customHeight="1" thickBot="1" x14ac:dyDescent="0.25">
      <c r="B103" s="4" t="s">
        <v>98</v>
      </c>
      <c r="C103" s="6">
        <f>(C101+C102)/C100</f>
        <v>0.79079497907949792</v>
      </c>
      <c r="D103" s="6">
        <f>(D101+D102)/D100</f>
        <v>0.79583333333333328</v>
      </c>
      <c r="E103" s="6">
        <f t="shared" si="8"/>
        <v>6.3712522045854605E-3</v>
      </c>
    </row>
    <row r="104" spans="2:5" ht="20.100000000000001" customHeight="1" thickBot="1" x14ac:dyDescent="0.25">
      <c r="B104" s="4" t="s">
        <v>39</v>
      </c>
      <c r="C104" s="6">
        <v>0.78169014084507038</v>
      </c>
      <c r="D104" s="6">
        <v>0.7567567567567568</v>
      </c>
      <c r="E104" s="6">
        <f t="shared" si="8"/>
        <v>-3.189676162649125E-2</v>
      </c>
    </row>
    <row r="105" spans="2:5" ht="20.100000000000001" customHeight="1" thickBot="1" x14ac:dyDescent="0.25">
      <c r="B105" s="4" t="s">
        <v>40</v>
      </c>
      <c r="C105" s="6">
        <v>0.80412371134020622</v>
      </c>
      <c r="D105" s="6">
        <v>0.85869565217391308</v>
      </c>
      <c r="E105" s="6">
        <f t="shared" si="8"/>
        <v>6.7865105908584175E-2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206</v>
      </c>
      <c r="D112" s="5">
        <v>286</v>
      </c>
      <c r="E112" s="6">
        <f>IF(C112&gt;0,(D112-C112)/C112,"-")</f>
        <v>0.38834951456310679</v>
      </c>
    </row>
    <row r="113" spans="2:14" ht="15" thickBot="1" x14ac:dyDescent="0.25">
      <c r="B113" s="4" t="s">
        <v>56</v>
      </c>
      <c r="C113" s="5">
        <v>145</v>
      </c>
      <c r="D113" s="5">
        <v>182</v>
      </c>
      <c r="E113" s="6">
        <f t="shared" ref="E113:E114" si="9">IF(C113&gt;0,(D113-C113)/C113,"-")</f>
        <v>0.25517241379310346</v>
      </c>
    </row>
    <row r="114" spans="2:14" ht="15" thickBot="1" x14ac:dyDescent="0.25">
      <c r="B114" s="4" t="s">
        <v>57</v>
      </c>
      <c r="C114" s="5">
        <v>61</v>
      </c>
      <c r="D114" s="5">
        <v>104</v>
      </c>
      <c r="E114" s="6">
        <f t="shared" si="9"/>
        <v>0.70491803278688525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3</v>
      </c>
      <c r="D128" s="10">
        <v>2</v>
      </c>
      <c r="E128" s="10">
        <v>1</v>
      </c>
      <c r="F128" s="10">
        <v>6</v>
      </c>
      <c r="G128" s="10">
        <v>6</v>
      </c>
      <c r="H128" s="10">
        <v>2</v>
      </c>
      <c r="I128" s="10">
        <v>0</v>
      </c>
      <c r="J128" s="10">
        <v>8</v>
      </c>
      <c r="K128" s="6">
        <f>IF(C128=0,"-",(G128-C128)/C128)</f>
        <v>1</v>
      </c>
      <c r="L128" s="6">
        <f t="shared" ref="L128:N133" si="10">IF(D128=0,"-",(H128-D128)/D128)</f>
        <v>0</v>
      </c>
      <c r="M128" s="6">
        <f t="shared" si="10"/>
        <v>-1</v>
      </c>
      <c r="N128" s="6">
        <f t="shared" si="10"/>
        <v>0.33333333333333331</v>
      </c>
    </row>
    <row r="129" spans="2:14" ht="15" thickBot="1" x14ac:dyDescent="0.25">
      <c r="B129" s="4" t="s">
        <v>64</v>
      </c>
      <c r="C129" s="10">
        <v>1</v>
      </c>
      <c r="D129" s="10">
        <v>0</v>
      </c>
      <c r="E129" s="10">
        <v>0</v>
      </c>
      <c r="F129" s="10">
        <v>1</v>
      </c>
      <c r="G129" s="10">
        <v>2</v>
      </c>
      <c r="H129" s="10">
        <v>0</v>
      </c>
      <c r="I129" s="10">
        <v>0</v>
      </c>
      <c r="J129" s="10">
        <v>2</v>
      </c>
      <c r="K129" s="6">
        <f t="shared" ref="K129:K133" si="11">IF(C129=0,"-",(G129-C129)/C129)</f>
        <v>1</v>
      </c>
      <c r="L129" s="6" t="str">
        <f t="shared" si="10"/>
        <v>-</v>
      </c>
      <c r="M129" s="6" t="str">
        <f t="shared" si="10"/>
        <v>-</v>
      </c>
      <c r="N129" s="6">
        <f t="shared" si="10"/>
        <v>1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1</v>
      </c>
      <c r="D131" s="10">
        <v>0</v>
      </c>
      <c r="E131" s="10">
        <v>0</v>
      </c>
      <c r="F131" s="10">
        <v>1</v>
      </c>
      <c r="G131" s="10">
        <v>0</v>
      </c>
      <c r="H131" s="10">
        <v>0</v>
      </c>
      <c r="I131" s="10">
        <v>0</v>
      </c>
      <c r="J131" s="10">
        <v>0</v>
      </c>
      <c r="K131" s="6">
        <f t="shared" si="11"/>
        <v>-1</v>
      </c>
      <c r="L131" s="6" t="str">
        <f t="shared" si="10"/>
        <v>-</v>
      </c>
      <c r="M131" s="6" t="str">
        <f t="shared" si="10"/>
        <v>-</v>
      </c>
      <c r="N131" s="6">
        <f t="shared" si="10"/>
        <v>-1</v>
      </c>
    </row>
    <row r="132" spans="2:14" ht="15" thickBot="1" x14ac:dyDescent="0.25">
      <c r="B132" s="4" t="s">
        <v>67</v>
      </c>
      <c r="C132" s="10">
        <v>1</v>
      </c>
      <c r="D132" s="10">
        <v>0</v>
      </c>
      <c r="E132" s="10">
        <v>0</v>
      </c>
      <c r="F132" s="10">
        <v>1</v>
      </c>
      <c r="G132" s="10">
        <v>0</v>
      </c>
      <c r="H132" s="10">
        <v>0</v>
      </c>
      <c r="I132" s="10">
        <v>0</v>
      </c>
      <c r="J132" s="10">
        <v>0</v>
      </c>
      <c r="K132" s="6">
        <f t="shared" si="11"/>
        <v>-1</v>
      </c>
      <c r="L132" s="6" t="str">
        <f t="shared" si="10"/>
        <v>-</v>
      </c>
      <c r="M132" s="6" t="str">
        <f t="shared" si="10"/>
        <v>-</v>
      </c>
      <c r="N132" s="6">
        <f t="shared" si="10"/>
        <v>-1</v>
      </c>
    </row>
    <row r="133" spans="2:14" ht="15" thickBot="1" x14ac:dyDescent="0.25">
      <c r="B133" s="4" t="s">
        <v>68</v>
      </c>
      <c r="C133" s="10">
        <v>6</v>
      </c>
      <c r="D133" s="10">
        <v>2</v>
      </c>
      <c r="E133" s="10">
        <v>1</v>
      </c>
      <c r="F133" s="10">
        <v>9</v>
      </c>
      <c r="G133" s="10">
        <v>8</v>
      </c>
      <c r="H133" s="10">
        <v>2</v>
      </c>
      <c r="I133" s="10">
        <v>0</v>
      </c>
      <c r="J133" s="10">
        <v>10</v>
      </c>
      <c r="K133" s="6">
        <f t="shared" si="11"/>
        <v>0.33333333333333331</v>
      </c>
      <c r="L133" s="6">
        <f t="shared" si="10"/>
        <v>0</v>
      </c>
      <c r="M133" s="6">
        <f t="shared" si="10"/>
        <v>-1</v>
      </c>
      <c r="N133" s="6">
        <f t="shared" si="10"/>
        <v>0.1111111111111111</v>
      </c>
    </row>
    <row r="134" spans="2:14" ht="15" thickBot="1" x14ac:dyDescent="0.25">
      <c r="B134" s="4" t="s">
        <v>36</v>
      </c>
      <c r="C134" s="6">
        <f>IF(C128=0,"-",C128/(C128+C129))</f>
        <v>0.75</v>
      </c>
      <c r="D134" s="6">
        <f>IF(D128=0,"-",D128/(D128+D129))</f>
        <v>1</v>
      </c>
      <c r="E134" s="6">
        <f t="shared" ref="E134:J134" si="12">IF(E128=0,"-",E128/(E128+E129))</f>
        <v>1</v>
      </c>
      <c r="F134" s="6">
        <f t="shared" si="12"/>
        <v>0.8571428571428571</v>
      </c>
      <c r="G134" s="6">
        <f t="shared" si="12"/>
        <v>0.75</v>
      </c>
      <c r="H134" s="6">
        <f t="shared" si="12"/>
        <v>1</v>
      </c>
      <c r="I134" s="6" t="str">
        <f t="shared" si="12"/>
        <v>-</v>
      </c>
      <c r="J134" s="6">
        <f t="shared" si="12"/>
        <v>0.8</v>
      </c>
      <c r="K134" s="6">
        <f>IF(OR(C134="-",G134="-"),"-",(G134-C134)/C134)</f>
        <v>0</v>
      </c>
      <c r="L134" s="6">
        <f t="shared" ref="L134:N135" si="13">IF(OR(D134="-",H134="-"),"-",(H134-D134)/D134)</f>
        <v>0</v>
      </c>
      <c r="M134" s="6" t="str">
        <f t="shared" si="13"/>
        <v>-</v>
      </c>
      <c r="N134" s="6">
        <f t="shared" si="13"/>
        <v>-6.6666666666666569E-2</v>
      </c>
    </row>
    <row r="135" spans="2:14" ht="15" thickBot="1" x14ac:dyDescent="0.25">
      <c r="B135" s="4" t="s">
        <v>37</v>
      </c>
      <c r="C135" s="6">
        <f>IF(C131=0,"-",C131/(C130+C131))</f>
        <v>1</v>
      </c>
      <c r="D135" s="6" t="str">
        <f t="shared" ref="D135:J135" si="14">IF(D131=0,"-",D131/(D130+D131))</f>
        <v>-</v>
      </c>
      <c r="E135" s="6" t="str">
        <f t="shared" si="14"/>
        <v>-</v>
      </c>
      <c r="F135" s="6">
        <f t="shared" si="14"/>
        <v>1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5</v>
      </c>
      <c r="D143" s="10">
        <v>0</v>
      </c>
      <c r="E143" s="10">
        <v>1</v>
      </c>
      <c r="F143" s="10">
        <v>6</v>
      </c>
      <c r="G143" s="10">
        <v>2</v>
      </c>
      <c r="H143" s="10">
        <v>0</v>
      </c>
      <c r="I143" s="10">
        <v>0</v>
      </c>
      <c r="J143" s="10">
        <v>2</v>
      </c>
      <c r="K143" s="6">
        <f>IF(C143=0,"-",(G143-C143)/C143)</f>
        <v>-0.6</v>
      </c>
      <c r="L143" s="6" t="str">
        <f t="shared" ref="L143:N147" si="15">IF(D143=0,"-",(H143-D143)/D143)</f>
        <v>-</v>
      </c>
      <c r="M143" s="6">
        <f t="shared" si="15"/>
        <v>-1</v>
      </c>
      <c r="N143" s="6">
        <f t="shared" si="15"/>
        <v>-0.66666666666666663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9</v>
      </c>
      <c r="D145" s="10">
        <v>0</v>
      </c>
      <c r="E145" s="10">
        <v>1</v>
      </c>
      <c r="F145" s="10">
        <v>10</v>
      </c>
      <c r="G145" s="10">
        <v>20</v>
      </c>
      <c r="H145" s="10">
        <v>0</v>
      </c>
      <c r="I145" s="10">
        <v>0</v>
      </c>
      <c r="J145" s="10">
        <v>20</v>
      </c>
      <c r="K145" s="6">
        <f t="shared" si="16"/>
        <v>1.2222222222222223</v>
      </c>
      <c r="L145" s="6" t="str">
        <f t="shared" si="15"/>
        <v>-</v>
      </c>
      <c r="M145" s="6">
        <f t="shared" si="15"/>
        <v>-1</v>
      </c>
      <c r="N145" s="6">
        <f t="shared" si="15"/>
        <v>1</v>
      </c>
    </row>
    <row r="146" spans="2:14" ht="15" thickBot="1" x14ac:dyDescent="0.25">
      <c r="B146" s="4" t="s">
        <v>74</v>
      </c>
      <c r="C146" s="10">
        <v>7</v>
      </c>
      <c r="D146" s="10">
        <v>0</v>
      </c>
      <c r="E146" s="10">
        <v>2</v>
      </c>
      <c r="F146" s="10">
        <v>9</v>
      </c>
      <c r="G146" s="10">
        <v>3</v>
      </c>
      <c r="H146" s="10">
        <v>0</v>
      </c>
      <c r="I146" s="10">
        <v>0</v>
      </c>
      <c r="J146" s="10">
        <v>3</v>
      </c>
      <c r="K146" s="6">
        <f t="shared" si="16"/>
        <v>-0.5714285714285714</v>
      </c>
      <c r="L146" s="6" t="str">
        <f t="shared" si="15"/>
        <v>-</v>
      </c>
      <c r="M146" s="6">
        <f t="shared" si="15"/>
        <v>-1</v>
      </c>
      <c r="N146" s="6">
        <f t="shared" si="15"/>
        <v>-0.66666666666666663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21</v>
      </c>
      <c r="D148" s="10">
        <v>0</v>
      </c>
      <c r="E148" s="10">
        <v>4</v>
      </c>
      <c r="F148" s="10">
        <v>25</v>
      </c>
      <c r="G148" s="10">
        <v>25</v>
      </c>
      <c r="H148" s="10">
        <v>0</v>
      </c>
      <c r="I148" s="10">
        <v>0</v>
      </c>
      <c r="J148" s="10">
        <v>25</v>
      </c>
      <c r="K148" s="6">
        <f t="shared" ref="K148" si="17">IF(C148=0,"-",(G148-C148)/C148)</f>
        <v>0.19047619047619047</v>
      </c>
      <c r="L148" s="6" t="str">
        <f t="shared" ref="L148" si="18">IF(D148=0,"-",(H148-D148)/D148)</f>
        <v>-</v>
      </c>
      <c r="M148" s="6">
        <f t="shared" ref="M148" si="19">IF(E148=0,"-",(I148-E148)/E148)</f>
        <v>-1</v>
      </c>
      <c r="N148" s="6">
        <f t="shared" ref="N148" si="20">IF(F148=0,"-",(J148-F148)/F148)</f>
        <v>0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0.35714285714285715</v>
      </c>
      <c r="D149" s="6" t="str">
        <f t="shared" si="21"/>
        <v>-</v>
      </c>
      <c r="E149" s="6">
        <f t="shared" si="21"/>
        <v>0.5</v>
      </c>
      <c r="F149" s="6">
        <f t="shared" si="21"/>
        <v>0.375</v>
      </c>
      <c r="G149" s="6">
        <f t="shared" si="21"/>
        <v>9.0909090909090912E-2</v>
      </c>
      <c r="H149" s="6" t="str">
        <f t="shared" si="21"/>
        <v>-</v>
      </c>
      <c r="I149" s="6" t="str">
        <f t="shared" si="21"/>
        <v>-</v>
      </c>
      <c r="J149" s="6">
        <f t="shared" si="21"/>
        <v>9.0909090909090912E-2</v>
      </c>
      <c r="K149" s="6">
        <f>IF(OR(C149="-",G149="-"),"-",(G149-C149)/C149)</f>
        <v>-0.74545454545454548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-0.75757575757575746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3" spans="2:14" ht="14.25" x14ac:dyDescent="0.2">
      <c r="B153" s="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16</v>
      </c>
      <c r="D157" s="19">
        <v>23</v>
      </c>
      <c r="E157" s="18">
        <f>IF(C157=0,"-",(D157-C157)/C157)</f>
        <v>0.4375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5</v>
      </c>
      <c r="D158" s="19">
        <v>2</v>
      </c>
      <c r="E158" s="18">
        <f t="shared" ref="E158:E159" si="23">IF(C158=0,"-",(D158-C158)/C158)</f>
        <v>-0.6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0.76190476190476186</v>
      </c>
      <c r="D160" s="18">
        <f>IF(D157=0,"-",D157/(D157+D158+D159))</f>
        <v>0.92</v>
      </c>
      <c r="E160" s="18">
        <f>IF(OR(C160="-",D160="-"),"-",(D160-C160)/C160)</f>
        <v>0.20750000000000013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7</v>
      </c>
      <c r="D166" s="5">
        <v>11</v>
      </c>
      <c r="E166" s="6">
        <f t="shared" ref="E166:E168" si="24">IF(C166=0,"-",(D166-C166)/C166)</f>
        <v>0.5714285714285714</v>
      </c>
    </row>
    <row r="167" spans="2:14" ht="20.100000000000001" customHeight="1" thickBot="1" x14ac:dyDescent="0.25">
      <c r="B167" s="4" t="s">
        <v>41</v>
      </c>
      <c r="C167" s="5">
        <v>4</v>
      </c>
      <c r="D167" s="5">
        <v>3</v>
      </c>
      <c r="E167" s="6">
        <f t="shared" si="24"/>
        <v>-0.25</v>
      </c>
    </row>
    <row r="168" spans="2:14" ht="20.100000000000001" customHeight="1" thickBot="1" x14ac:dyDescent="0.25">
      <c r="B168" s="4" t="s">
        <v>42</v>
      </c>
      <c r="C168" s="5">
        <v>2</v>
      </c>
      <c r="D168" s="5">
        <v>6</v>
      </c>
      <c r="E168" s="6">
        <f t="shared" si="24"/>
        <v>2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0.8571428571428571</v>
      </c>
      <c r="D169" s="6">
        <f>IF(D166=0,"-",(D167+D168)/D166)</f>
        <v>0.81818181818181823</v>
      </c>
      <c r="E169" s="6">
        <f t="shared" ref="E169:E171" si="25">IF(OR(C169="-",D169="-"),"-",(D169-C169)/C169)</f>
        <v>-4.5454545454545345E-2</v>
      </c>
    </row>
    <row r="170" spans="2:14" ht="20.100000000000001" customHeight="1" thickBot="1" x14ac:dyDescent="0.25">
      <c r="B170" s="4" t="s">
        <v>39</v>
      </c>
      <c r="C170" s="6">
        <v>0.8</v>
      </c>
      <c r="D170" s="6">
        <v>0.6</v>
      </c>
      <c r="E170" s="6">
        <f t="shared" si="25"/>
        <v>-0.25000000000000006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1</v>
      </c>
      <c r="E171" s="6">
        <f t="shared" si="25"/>
        <v>0</v>
      </c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5</v>
      </c>
      <c r="D178" s="5">
        <v>8</v>
      </c>
      <c r="E178" s="6">
        <f>IF(C178=0,"-",(D178-C178)/C178)</f>
        <v>0.6</v>
      </c>
      <c r="H178" s="13"/>
    </row>
    <row r="179" spans="2:8" ht="15" thickBot="1" x14ac:dyDescent="0.25">
      <c r="B179" s="4" t="s">
        <v>43</v>
      </c>
      <c r="C179" s="5">
        <v>3</v>
      </c>
      <c r="D179" s="5">
        <v>5</v>
      </c>
      <c r="E179" s="6">
        <f t="shared" ref="E179:E185" si="26">IF(C179=0,"-",(D179-C179)/C179)</f>
        <v>0.66666666666666663</v>
      </c>
      <c r="H179" s="13"/>
    </row>
    <row r="180" spans="2:8" ht="15" thickBot="1" x14ac:dyDescent="0.25">
      <c r="B180" s="4" t="s">
        <v>47</v>
      </c>
      <c r="C180" s="5">
        <v>2</v>
      </c>
      <c r="D180" s="5">
        <v>2</v>
      </c>
      <c r="E180" s="6">
        <f t="shared" si="26"/>
        <v>0</v>
      </c>
      <c r="H180" s="13"/>
    </row>
    <row r="181" spans="2:8" ht="15" thickBot="1" x14ac:dyDescent="0.25">
      <c r="B181" s="4" t="s">
        <v>78</v>
      </c>
      <c r="C181" s="5">
        <v>0</v>
      </c>
      <c r="D181" s="5">
        <v>1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24</v>
      </c>
      <c r="D182" s="5">
        <v>27</v>
      </c>
      <c r="E182" s="6">
        <f t="shared" si="26"/>
        <v>0.125</v>
      </c>
      <c r="H182" s="13"/>
    </row>
    <row r="183" spans="2:8" ht="15" thickBot="1" x14ac:dyDescent="0.25">
      <c r="B183" s="4" t="s">
        <v>47</v>
      </c>
      <c r="C183" s="5">
        <v>20</v>
      </c>
      <c r="D183" s="5">
        <v>27</v>
      </c>
      <c r="E183" s="6">
        <f t="shared" si="26"/>
        <v>0.35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4</v>
      </c>
      <c r="D185" s="5">
        <v>0</v>
      </c>
      <c r="E185" s="6">
        <f t="shared" si="26"/>
        <v>-1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2</v>
      </c>
      <c r="D197" s="5">
        <v>4</v>
      </c>
      <c r="E197" s="6">
        <f t="shared" ref="E197:E200" si="27">IF(C197=0,"-",(D197-C197)/C197)</f>
        <v>1</v>
      </c>
    </row>
    <row r="198" spans="2:5" ht="15" thickBot="1" x14ac:dyDescent="0.25">
      <c r="B198" s="4" t="s">
        <v>83</v>
      </c>
      <c r="C198" s="5">
        <v>0</v>
      </c>
      <c r="D198" s="5">
        <v>0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2</v>
      </c>
      <c r="D199" s="5">
        <v>4</v>
      </c>
      <c r="E199" s="6">
        <f t="shared" si="27"/>
        <v>1</v>
      </c>
    </row>
    <row r="200" spans="2:5" ht="15" thickBot="1" x14ac:dyDescent="0.25">
      <c r="B200" s="4" t="s">
        <v>85</v>
      </c>
      <c r="C200" s="5">
        <v>2</v>
      </c>
      <c r="D200" s="5">
        <v>1</v>
      </c>
      <c r="E200" s="6">
        <f t="shared" si="27"/>
        <v>-0.5</v>
      </c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2</v>
      </c>
      <c r="D208" s="5">
        <v>4</v>
      </c>
      <c r="E208" s="6">
        <f t="shared" si="28"/>
        <v>1</v>
      </c>
    </row>
    <row r="209" spans="2:5" ht="20.100000000000001" customHeight="1" thickBot="1" x14ac:dyDescent="0.25">
      <c r="B209" s="17" t="s">
        <v>86</v>
      </c>
      <c r="C209" s="5">
        <v>2</v>
      </c>
      <c r="D209" s="5">
        <v>3</v>
      </c>
      <c r="E209" s="6">
        <f t="shared" si="28"/>
        <v>0.5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1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6</v>
      </c>
      <c r="D221" s="5">
        <v>2</v>
      </c>
      <c r="E221" s="6">
        <f t="shared" ref="E221:E223" si="30">IF(C221=0,"-",(D221-C221)/C221)</f>
        <v>-0.66666666666666663</v>
      </c>
    </row>
    <row r="222" spans="2:5" ht="15" thickBot="1" x14ac:dyDescent="0.25">
      <c r="B222" s="16" t="s">
        <v>92</v>
      </c>
      <c r="C222" s="5">
        <v>2</v>
      </c>
      <c r="D222" s="5">
        <v>6</v>
      </c>
      <c r="E222" s="6">
        <f t="shared" si="30"/>
        <v>2</v>
      </c>
    </row>
    <row r="223" spans="2:5" ht="15" thickBot="1" x14ac:dyDescent="0.25">
      <c r="B223" s="16" t="s">
        <v>93</v>
      </c>
      <c r="C223" s="5">
        <v>7</v>
      </c>
      <c r="D223" s="5">
        <v>4</v>
      </c>
      <c r="E223" s="6">
        <f t="shared" si="30"/>
        <v>-0.42857142857142855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885</v>
      </c>
      <c r="D14" s="5">
        <v>1194</v>
      </c>
      <c r="E14" s="6">
        <f>IF(C14&gt;0,(D14-C14)/C14)</f>
        <v>0.34915254237288135</v>
      </c>
    </row>
    <row r="15" spans="1:5" ht="20.100000000000001" customHeight="1" thickBot="1" x14ac:dyDescent="0.25">
      <c r="B15" s="4" t="s">
        <v>17</v>
      </c>
      <c r="C15" s="5">
        <v>769</v>
      </c>
      <c r="D15" s="5">
        <v>1066</v>
      </c>
      <c r="E15" s="6">
        <f t="shared" ref="E15:E25" si="0">IF(C15&gt;0,(D15-C15)/C15)</f>
        <v>0.38621586475942782</v>
      </c>
    </row>
    <row r="16" spans="1:5" ht="20.100000000000001" customHeight="1" thickBot="1" x14ac:dyDescent="0.25">
      <c r="B16" s="4" t="s">
        <v>18</v>
      </c>
      <c r="C16" s="5">
        <v>525</v>
      </c>
      <c r="D16" s="5">
        <v>608</v>
      </c>
      <c r="E16" s="6">
        <f t="shared" si="0"/>
        <v>0.15809523809523809</v>
      </c>
    </row>
    <row r="17" spans="2:5" ht="20.100000000000001" customHeight="1" thickBot="1" x14ac:dyDescent="0.25">
      <c r="B17" s="4" t="s">
        <v>19</v>
      </c>
      <c r="C17" s="5">
        <v>244</v>
      </c>
      <c r="D17" s="5">
        <v>458</v>
      </c>
      <c r="E17" s="6">
        <f t="shared" si="0"/>
        <v>0.87704918032786883</v>
      </c>
    </row>
    <row r="18" spans="2:5" ht="20.100000000000001" customHeight="1" thickBot="1" x14ac:dyDescent="0.25">
      <c r="B18" s="4" t="s">
        <v>100</v>
      </c>
      <c r="C18" s="5">
        <v>14</v>
      </c>
      <c r="D18" s="5">
        <v>10</v>
      </c>
      <c r="E18" s="6">
        <f>IF(C18=0,"-",(D18-C18)/C18)</f>
        <v>-0.2857142857142857</v>
      </c>
    </row>
    <row r="19" spans="2:5" ht="20.100000000000001" customHeight="1" thickBot="1" x14ac:dyDescent="0.25">
      <c r="B19" s="4" t="s">
        <v>101</v>
      </c>
      <c r="C19" s="5">
        <v>2</v>
      </c>
      <c r="D19" s="5">
        <v>4</v>
      </c>
      <c r="E19" s="6">
        <f>IF(C19=0,"-",(D19-C19)/C19)</f>
        <v>1</v>
      </c>
    </row>
    <row r="20" spans="2:5" ht="20.100000000000001" customHeight="1" thickBot="1" x14ac:dyDescent="0.25">
      <c r="B20" s="4" t="s">
        <v>20</v>
      </c>
      <c r="C20" s="6">
        <f>C17/C15</f>
        <v>0.31729518855656696</v>
      </c>
      <c r="D20" s="6">
        <f>D17/D15</f>
        <v>0.42964352720450283</v>
      </c>
      <c r="E20" s="6">
        <f t="shared" si="0"/>
        <v>0.35408144434533884</v>
      </c>
    </row>
    <row r="21" spans="2:5" ht="30" customHeight="1" thickBot="1" x14ac:dyDescent="0.25">
      <c r="B21" s="4" t="s">
        <v>23</v>
      </c>
      <c r="C21" s="5">
        <v>112</v>
      </c>
      <c r="D21" s="5">
        <v>203</v>
      </c>
      <c r="E21" s="6">
        <f t="shared" si="0"/>
        <v>0.8125</v>
      </c>
    </row>
    <row r="22" spans="2:5" ht="20.100000000000001" customHeight="1" thickBot="1" x14ac:dyDescent="0.25">
      <c r="B22" s="4" t="s">
        <v>24</v>
      </c>
      <c r="C22" s="5">
        <v>76</v>
      </c>
      <c r="D22" s="5">
        <v>95</v>
      </c>
      <c r="E22" s="6">
        <f t="shared" si="0"/>
        <v>0.25</v>
      </c>
    </row>
    <row r="23" spans="2:5" ht="20.100000000000001" customHeight="1" thickBot="1" x14ac:dyDescent="0.25">
      <c r="B23" s="4" t="s">
        <v>25</v>
      </c>
      <c r="C23" s="5">
        <v>36</v>
      </c>
      <c r="D23" s="5">
        <v>108</v>
      </c>
      <c r="E23" s="6">
        <f t="shared" si="0"/>
        <v>2</v>
      </c>
    </row>
    <row r="24" spans="2:5" ht="20.100000000000001" customHeight="1" thickBot="1" x14ac:dyDescent="0.25">
      <c r="B24" s="4" t="s">
        <v>21</v>
      </c>
      <c r="C24" s="6">
        <f>C23/C21</f>
        <v>0.32142857142857145</v>
      </c>
      <c r="D24" s="6">
        <f t="shared" ref="D24" si="1">D23/D21</f>
        <v>0.53201970443349755</v>
      </c>
      <c r="E24" s="6">
        <f t="shared" si="0"/>
        <v>0.65517241379310343</v>
      </c>
    </row>
    <row r="25" spans="2:5" ht="20.100000000000001" customHeight="1" thickBot="1" x14ac:dyDescent="0.25">
      <c r="B25" s="7" t="s">
        <v>26</v>
      </c>
      <c r="C25" s="6">
        <v>0.14492562432036668</v>
      </c>
      <c r="D25" s="6">
        <v>0.20089819964305705</v>
      </c>
      <c r="E25" s="6">
        <f t="shared" si="0"/>
        <v>0.38621586475942776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214</v>
      </c>
      <c r="D34" s="5">
        <v>142</v>
      </c>
      <c r="E34" s="6">
        <f>IF(C34&gt;0,(D34-C34)/C34,"-")</f>
        <v>-0.3364485981308411</v>
      </c>
    </row>
    <row r="35" spans="2:5" ht="20.100000000000001" customHeight="1" thickBot="1" x14ac:dyDescent="0.25">
      <c r="B35" s="4" t="s">
        <v>29</v>
      </c>
      <c r="C35" s="5">
        <v>0</v>
      </c>
      <c r="D35" s="5">
        <v>2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179</v>
      </c>
      <c r="D36" s="5">
        <v>91</v>
      </c>
      <c r="E36" s="6">
        <f t="shared" si="2"/>
        <v>-0.49162011173184356</v>
      </c>
    </row>
    <row r="37" spans="2:5" ht="20.100000000000001" customHeight="1" thickBot="1" x14ac:dyDescent="0.25">
      <c r="B37" s="4" t="s">
        <v>30</v>
      </c>
      <c r="C37" s="5">
        <v>35</v>
      </c>
      <c r="D37" s="5">
        <v>49</v>
      </c>
      <c r="E37" s="6">
        <f t="shared" si="2"/>
        <v>0.4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143</v>
      </c>
      <c r="D44" s="5">
        <v>174</v>
      </c>
      <c r="E44" s="6">
        <f>IF(C44&gt;0,(D44-C44)/C44,"-")</f>
        <v>0.21678321678321677</v>
      </c>
    </row>
    <row r="45" spans="2:5" ht="20.100000000000001" customHeight="1" thickBot="1" x14ac:dyDescent="0.25">
      <c r="B45" s="4" t="s">
        <v>34</v>
      </c>
      <c r="C45" s="5">
        <v>3</v>
      </c>
      <c r="D45" s="5">
        <v>8</v>
      </c>
      <c r="E45" s="6">
        <f t="shared" ref="E45:E51" si="3">IF(C45&gt;0,(D45-C45)/C45,"-")</f>
        <v>1.6666666666666667</v>
      </c>
    </row>
    <row r="46" spans="2:5" ht="20.100000000000001" customHeight="1" thickBot="1" x14ac:dyDescent="0.25">
      <c r="B46" s="4" t="s">
        <v>31</v>
      </c>
      <c r="C46" s="5">
        <v>6</v>
      </c>
      <c r="D46" s="5">
        <v>34</v>
      </c>
      <c r="E46" s="6">
        <f t="shared" si="3"/>
        <v>4.666666666666667</v>
      </c>
    </row>
    <row r="47" spans="2:5" ht="20.100000000000001" customHeight="1" thickBot="1" x14ac:dyDescent="0.25">
      <c r="B47" s="4" t="s">
        <v>32</v>
      </c>
      <c r="C47" s="5">
        <v>254</v>
      </c>
      <c r="D47" s="5">
        <v>322</v>
      </c>
      <c r="E47" s="6">
        <f t="shared" si="3"/>
        <v>0.26771653543307089</v>
      </c>
    </row>
    <row r="48" spans="2:5" ht="20.100000000000001" customHeight="1" thickBot="1" x14ac:dyDescent="0.25">
      <c r="B48" s="4" t="s">
        <v>35</v>
      </c>
      <c r="C48" s="5">
        <v>262</v>
      </c>
      <c r="D48" s="5">
        <v>302</v>
      </c>
      <c r="E48" s="6">
        <f t="shared" si="3"/>
        <v>0.15267175572519084</v>
      </c>
    </row>
    <row r="49" spans="2:5" ht="20.100000000000001" customHeight="1" thickBot="1" x14ac:dyDescent="0.25">
      <c r="B49" s="4" t="s">
        <v>67</v>
      </c>
      <c r="C49" s="5">
        <v>170</v>
      </c>
      <c r="D49" s="5">
        <v>184</v>
      </c>
      <c r="E49" s="6">
        <f t="shared" si="3"/>
        <v>8.2352941176470587E-2</v>
      </c>
    </row>
    <row r="50" spans="2:5" ht="20.100000000000001" customHeight="1" collapsed="1" thickBot="1" x14ac:dyDescent="0.25">
      <c r="B50" s="4" t="s">
        <v>36</v>
      </c>
      <c r="C50" s="6">
        <f>C44/(C44+C45)</f>
        <v>0.97945205479452058</v>
      </c>
      <c r="D50" s="6">
        <f>D44/(D44+D45)</f>
        <v>0.95604395604395609</v>
      </c>
      <c r="E50" s="6">
        <f t="shared" si="3"/>
        <v>-2.3899177745331575E-2</v>
      </c>
    </row>
    <row r="51" spans="2:5" ht="20.100000000000001" customHeight="1" thickBot="1" x14ac:dyDescent="0.25">
      <c r="B51" s="4" t="s">
        <v>37</v>
      </c>
      <c r="C51" s="6">
        <f>C47/(C46+C47)</f>
        <v>0.97692307692307689</v>
      </c>
      <c r="D51" s="6">
        <f t="shared" ref="D51" si="4">D47/(D46+D47)</f>
        <v>0.9044943820224719</v>
      </c>
      <c r="E51" s="6">
        <f t="shared" si="3"/>
        <v>-7.4139608953375194E-2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146</v>
      </c>
      <c r="D58" s="5">
        <v>182</v>
      </c>
      <c r="E58" s="6">
        <f>IF(C58&gt;0,(D58-C58)/C58,"-")</f>
        <v>0.24657534246575341</v>
      </c>
    </row>
    <row r="59" spans="2:5" ht="20.100000000000001" customHeight="1" thickBot="1" x14ac:dyDescent="0.25">
      <c r="B59" s="4" t="s">
        <v>41</v>
      </c>
      <c r="C59" s="5">
        <v>104</v>
      </c>
      <c r="D59" s="5">
        <v>137</v>
      </c>
      <c r="E59" s="6">
        <f t="shared" ref="E59:E63" si="5">IF(C59&gt;0,(D59-C59)/C59,"-")</f>
        <v>0.31730769230769229</v>
      </c>
    </row>
    <row r="60" spans="2:5" ht="20.100000000000001" customHeight="1" thickBot="1" x14ac:dyDescent="0.25">
      <c r="B60" s="4" t="s">
        <v>42</v>
      </c>
      <c r="C60" s="5">
        <v>39</v>
      </c>
      <c r="D60" s="5">
        <v>37</v>
      </c>
      <c r="E60" s="6">
        <f t="shared" si="5"/>
        <v>-5.128205128205128E-2</v>
      </c>
    </row>
    <row r="61" spans="2:5" ht="20.100000000000001" customHeight="1" collapsed="1" thickBot="1" x14ac:dyDescent="0.25">
      <c r="B61" s="4" t="s">
        <v>98</v>
      </c>
      <c r="C61" s="6">
        <f>(C59+C60)/C58</f>
        <v>0.97945205479452058</v>
      </c>
      <c r="D61" s="6">
        <f>(D59+D60)/D58</f>
        <v>0.95604395604395609</v>
      </c>
      <c r="E61" s="6">
        <f t="shared" si="5"/>
        <v>-2.3899177745331575E-2</v>
      </c>
    </row>
    <row r="62" spans="2:5" ht="20.100000000000001" customHeight="1" thickBot="1" x14ac:dyDescent="0.25">
      <c r="B62" s="4" t="s">
        <v>39</v>
      </c>
      <c r="C62" s="6">
        <v>0.9719626168224299</v>
      </c>
      <c r="D62" s="6">
        <v>0.95804195804195802</v>
      </c>
      <c r="E62" s="6">
        <f t="shared" si="5"/>
        <v>-1.4322216245293189E-2</v>
      </c>
    </row>
    <row r="63" spans="2:5" ht="20.100000000000001" customHeight="1" thickBot="1" x14ac:dyDescent="0.25">
      <c r="B63" s="4" t="s">
        <v>40</v>
      </c>
      <c r="C63" s="6">
        <v>1</v>
      </c>
      <c r="D63" s="6">
        <v>0.94871794871794868</v>
      </c>
      <c r="E63" s="6">
        <f t="shared" si="5"/>
        <v>-5.1282051282051322E-2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1088</v>
      </c>
      <c r="D70" s="5">
        <v>1229</v>
      </c>
      <c r="E70" s="6">
        <f>IF(C70&gt;0,(D70-C70)/C70,"-")</f>
        <v>0.12959558823529413</v>
      </c>
    </row>
    <row r="71" spans="2:5" ht="20.100000000000001" customHeight="1" thickBot="1" x14ac:dyDescent="0.25">
      <c r="B71" s="4" t="s">
        <v>45</v>
      </c>
      <c r="C71" s="5">
        <v>336</v>
      </c>
      <c r="D71" s="5">
        <v>386</v>
      </c>
      <c r="E71" s="6">
        <f t="shared" ref="E71:E77" si="6">IF(C71&gt;0,(D71-C71)/C71,"-")</f>
        <v>0.14880952380952381</v>
      </c>
    </row>
    <row r="72" spans="2:5" ht="20.100000000000001" customHeight="1" thickBot="1" x14ac:dyDescent="0.25">
      <c r="B72" s="4" t="s">
        <v>43</v>
      </c>
      <c r="C72" s="5">
        <v>5</v>
      </c>
      <c r="D72" s="5">
        <v>5</v>
      </c>
      <c r="E72" s="6">
        <f t="shared" si="6"/>
        <v>0</v>
      </c>
    </row>
    <row r="73" spans="2:5" ht="20.100000000000001" customHeight="1" thickBot="1" x14ac:dyDescent="0.25">
      <c r="B73" s="4" t="s">
        <v>46</v>
      </c>
      <c r="C73" s="5">
        <v>497</v>
      </c>
      <c r="D73" s="5">
        <v>528</v>
      </c>
      <c r="E73" s="6">
        <f t="shared" si="6"/>
        <v>6.2374245472837021E-2</v>
      </c>
    </row>
    <row r="74" spans="2:5" ht="20.100000000000001" customHeight="1" thickBot="1" x14ac:dyDescent="0.25">
      <c r="B74" s="4" t="s">
        <v>47</v>
      </c>
      <c r="C74" s="5">
        <v>231</v>
      </c>
      <c r="D74" s="5">
        <v>278</v>
      </c>
      <c r="E74" s="6">
        <f t="shared" si="6"/>
        <v>0.20346320346320346</v>
      </c>
    </row>
    <row r="75" spans="2:5" ht="20.100000000000001" customHeight="1" thickBot="1" x14ac:dyDescent="0.25">
      <c r="B75" s="4" t="s">
        <v>48</v>
      </c>
      <c r="C75" s="5">
        <v>19</v>
      </c>
      <c r="D75" s="5">
        <v>32</v>
      </c>
      <c r="E75" s="6">
        <f t="shared" si="6"/>
        <v>0.68421052631578949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89</v>
      </c>
      <c r="D90" s="5">
        <v>109</v>
      </c>
      <c r="E90" s="6">
        <f>IF(C90&gt;0,(D90-C90)/C90,"-")</f>
        <v>0.2247191011235955</v>
      </c>
    </row>
    <row r="91" spans="2:5" ht="29.25" thickBot="1" x14ac:dyDescent="0.25">
      <c r="B91" s="4" t="s">
        <v>52</v>
      </c>
      <c r="C91" s="5">
        <v>58</v>
      </c>
      <c r="D91" s="5">
        <v>69</v>
      </c>
      <c r="E91" s="6">
        <f t="shared" ref="E91:E93" si="7">IF(C91&gt;0,(D91-C91)/C91,"-")</f>
        <v>0.18965517241379309</v>
      </c>
    </row>
    <row r="92" spans="2:5" ht="29.25" customHeight="1" thickBot="1" x14ac:dyDescent="0.25">
      <c r="B92" s="4" t="s">
        <v>53</v>
      </c>
      <c r="C92" s="5">
        <v>48</v>
      </c>
      <c r="D92" s="5">
        <v>46</v>
      </c>
      <c r="E92" s="6">
        <f t="shared" si="7"/>
        <v>-4.1666666666666664E-2</v>
      </c>
    </row>
    <row r="93" spans="2:5" ht="29.25" customHeight="1" thickBot="1" x14ac:dyDescent="0.25">
      <c r="B93" s="4" t="s">
        <v>54</v>
      </c>
      <c r="C93" s="6">
        <f>(C90+C91)/(C90+C91+C92)</f>
        <v>0.75384615384615383</v>
      </c>
      <c r="D93" s="6">
        <f>(D90+D91)/(D90+D91+D92)</f>
        <v>0.7946428571428571</v>
      </c>
      <c r="E93" s="6">
        <f t="shared" si="7"/>
        <v>5.4118075801749224E-2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196</v>
      </c>
      <c r="D100" s="5">
        <v>225</v>
      </c>
      <c r="E100" s="6">
        <f>IF(C100&gt;0,(D100-C100)/C100,"-")</f>
        <v>0.14795918367346939</v>
      </c>
    </row>
    <row r="101" spans="2:5" ht="20.100000000000001" customHeight="1" thickBot="1" x14ac:dyDescent="0.25">
      <c r="B101" s="4" t="s">
        <v>41</v>
      </c>
      <c r="C101" s="5">
        <v>126</v>
      </c>
      <c r="D101" s="5">
        <v>152</v>
      </c>
      <c r="E101" s="6">
        <f t="shared" ref="E101:E105" si="8">IF(C101&gt;0,(D101-C101)/C101,"-")</f>
        <v>0.20634920634920634</v>
      </c>
    </row>
    <row r="102" spans="2:5" ht="20.100000000000001" customHeight="1" thickBot="1" x14ac:dyDescent="0.25">
      <c r="B102" s="4" t="s">
        <v>42</v>
      </c>
      <c r="C102" s="5">
        <v>21</v>
      </c>
      <c r="D102" s="5">
        <v>27</v>
      </c>
      <c r="E102" s="6">
        <f t="shared" si="8"/>
        <v>0.2857142857142857</v>
      </c>
    </row>
    <row r="103" spans="2:5" ht="20.100000000000001" customHeight="1" thickBot="1" x14ac:dyDescent="0.25">
      <c r="B103" s="4" t="s">
        <v>98</v>
      </c>
      <c r="C103" s="6">
        <f>(C101+C102)/C100</f>
        <v>0.75</v>
      </c>
      <c r="D103" s="6">
        <f>(D101+D102)/D100</f>
        <v>0.79555555555555557</v>
      </c>
      <c r="E103" s="6">
        <f t="shared" si="8"/>
        <v>6.0740740740740762E-2</v>
      </c>
    </row>
    <row r="104" spans="2:5" ht="20.100000000000001" customHeight="1" thickBot="1" x14ac:dyDescent="0.25">
      <c r="B104" s="4" t="s">
        <v>39</v>
      </c>
      <c r="C104" s="6">
        <v>0.76829268292682928</v>
      </c>
      <c r="D104" s="6">
        <v>0.79166666666666663</v>
      </c>
      <c r="E104" s="6">
        <f t="shared" si="8"/>
        <v>3.0423280423280352E-2</v>
      </c>
    </row>
    <row r="105" spans="2:5" ht="20.100000000000001" customHeight="1" thickBot="1" x14ac:dyDescent="0.25">
      <c r="B105" s="4" t="s">
        <v>40</v>
      </c>
      <c r="C105" s="6">
        <v>0.65625</v>
      </c>
      <c r="D105" s="6">
        <v>0.81818181818181823</v>
      </c>
      <c r="E105" s="6">
        <f t="shared" si="8"/>
        <v>0.24675324675324684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257</v>
      </c>
      <c r="D112" s="5">
        <v>330</v>
      </c>
      <c r="E112" s="6">
        <f>IF(C112&gt;0,(D112-C112)/C112,"-")</f>
        <v>0.28404669260700388</v>
      </c>
    </row>
    <row r="113" spans="2:14" ht="15" thickBot="1" x14ac:dyDescent="0.25">
      <c r="B113" s="4" t="s">
        <v>56</v>
      </c>
      <c r="C113" s="5">
        <v>158</v>
      </c>
      <c r="D113" s="5">
        <v>237</v>
      </c>
      <c r="E113" s="6">
        <f t="shared" ref="E113:E114" si="9">IF(C113&gt;0,(D113-C113)/C113,"-")</f>
        <v>0.5</v>
      </c>
    </row>
    <row r="114" spans="2:14" ht="15" thickBot="1" x14ac:dyDescent="0.25">
      <c r="B114" s="4" t="s">
        <v>57</v>
      </c>
      <c r="C114" s="5">
        <v>99</v>
      </c>
      <c r="D114" s="5">
        <v>93</v>
      </c>
      <c r="E114" s="6">
        <f t="shared" si="9"/>
        <v>-6.0606060606060608E-2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2</v>
      </c>
      <c r="D128" s="10">
        <v>1</v>
      </c>
      <c r="E128" s="10">
        <v>0</v>
      </c>
      <c r="F128" s="10">
        <v>3</v>
      </c>
      <c r="G128" s="10">
        <v>3</v>
      </c>
      <c r="H128" s="10">
        <v>3</v>
      </c>
      <c r="I128" s="10">
        <v>0</v>
      </c>
      <c r="J128" s="10">
        <v>6</v>
      </c>
      <c r="K128" s="6">
        <f>IF(C128=0,"-",(G128-C128)/C128)</f>
        <v>0.5</v>
      </c>
      <c r="L128" s="6">
        <f t="shared" ref="L128:N133" si="10">IF(D128=0,"-",(H128-D128)/D128)</f>
        <v>2</v>
      </c>
      <c r="M128" s="6" t="str">
        <f t="shared" si="10"/>
        <v>-</v>
      </c>
      <c r="N128" s="6">
        <f t="shared" si="10"/>
        <v>1</v>
      </c>
    </row>
    <row r="129" spans="2:14" ht="15" thickBot="1" x14ac:dyDescent="0.25">
      <c r="B129" s="4" t="s">
        <v>64</v>
      </c>
      <c r="C129" s="10">
        <v>1</v>
      </c>
      <c r="D129" s="10">
        <v>0</v>
      </c>
      <c r="E129" s="10">
        <v>0</v>
      </c>
      <c r="F129" s="10">
        <v>1</v>
      </c>
      <c r="G129" s="10">
        <v>1</v>
      </c>
      <c r="H129" s="10">
        <v>0</v>
      </c>
      <c r="I129" s="10">
        <v>0</v>
      </c>
      <c r="J129" s="10">
        <v>1</v>
      </c>
      <c r="K129" s="6">
        <f t="shared" ref="K129:K133" si="11">IF(C129=0,"-",(G129-C129)/C129)</f>
        <v>0</v>
      </c>
      <c r="L129" s="6" t="str">
        <f t="shared" si="10"/>
        <v>-</v>
      </c>
      <c r="M129" s="6" t="str">
        <f t="shared" si="10"/>
        <v>-</v>
      </c>
      <c r="N129" s="6">
        <f t="shared" si="10"/>
        <v>0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3</v>
      </c>
      <c r="D133" s="10">
        <v>1</v>
      </c>
      <c r="E133" s="10">
        <v>0</v>
      </c>
      <c r="F133" s="10">
        <v>4</v>
      </c>
      <c r="G133" s="10">
        <v>4</v>
      </c>
      <c r="H133" s="10">
        <v>3</v>
      </c>
      <c r="I133" s="10">
        <v>0</v>
      </c>
      <c r="J133" s="10">
        <v>7</v>
      </c>
      <c r="K133" s="6">
        <f t="shared" si="11"/>
        <v>0.33333333333333331</v>
      </c>
      <c r="L133" s="6">
        <f t="shared" si="10"/>
        <v>2</v>
      </c>
      <c r="M133" s="6" t="str">
        <f t="shared" si="10"/>
        <v>-</v>
      </c>
      <c r="N133" s="6">
        <f t="shared" si="10"/>
        <v>0.75</v>
      </c>
    </row>
    <row r="134" spans="2:14" ht="15" thickBot="1" x14ac:dyDescent="0.25">
      <c r="B134" s="4" t="s">
        <v>36</v>
      </c>
      <c r="C134" s="6">
        <f>IF(C128=0,"-",C128/(C128+C129))</f>
        <v>0.66666666666666663</v>
      </c>
      <c r="D134" s="6">
        <f>IF(D128=0,"-",D128/(D128+D129))</f>
        <v>1</v>
      </c>
      <c r="E134" s="6" t="str">
        <f t="shared" ref="E134:J134" si="12">IF(E128=0,"-",E128/(E128+E129))</f>
        <v>-</v>
      </c>
      <c r="F134" s="6">
        <f t="shared" si="12"/>
        <v>0.75</v>
      </c>
      <c r="G134" s="6">
        <f t="shared" si="12"/>
        <v>0.75</v>
      </c>
      <c r="H134" s="6">
        <f t="shared" si="12"/>
        <v>1</v>
      </c>
      <c r="I134" s="6" t="str">
        <f t="shared" si="12"/>
        <v>-</v>
      </c>
      <c r="J134" s="6">
        <f t="shared" si="12"/>
        <v>0.8571428571428571</v>
      </c>
      <c r="K134" s="6">
        <f>IF(OR(C134="-",G134="-"),"-",(G134-C134)/C134)</f>
        <v>0.12500000000000006</v>
      </c>
      <c r="L134" s="6">
        <f t="shared" ref="L134:N135" si="13">IF(OR(D134="-",H134="-"),"-",(H134-D134)/D134)</f>
        <v>0</v>
      </c>
      <c r="M134" s="6" t="str">
        <f t="shared" si="13"/>
        <v>-</v>
      </c>
      <c r="N134" s="6">
        <f t="shared" si="13"/>
        <v>0.14285714285714279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6</v>
      </c>
      <c r="D143" s="10">
        <v>0</v>
      </c>
      <c r="E143" s="10">
        <v>4</v>
      </c>
      <c r="F143" s="10">
        <v>10</v>
      </c>
      <c r="G143" s="10">
        <v>8</v>
      </c>
      <c r="H143" s="10">
        <v>0</v>
      </c>
      <c r="I143" s="10">
        <v>0</v>
      </c>
      <c r="J143" s="10">
        <v>8</v>
      </c>
      <c r="K143" s="6">
        <f>IF(C143=0,"-",(G143-C143)/C143)</f>
        <v>0.33333333333333331</v>
      </c>
      <c r="L143" s="6" t="str">
        <f t="shared" ref="L143:N147" si="15">IF(D143=0,"-",(H143-D143)/D143)</f>
        <v>-</v>
      </c>
      <c r="M143" s="6">
        <f t="shared" si="15"/>
        <v>-1</v>
      </c>
      <c r="N143" s="6">
        <f t="shared" si="15"/>
        <v>-0.2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2</v>
      </c>
      <c r="H144" s="10">
        <v>0</v>
      </c>
      <c r="I144" s="10">
        <v>0</v>
      </c>
      <c r="J144" s="10">
        <v>2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25</v>
      </c>
      <c r="D145" s="10">
        <v>0</v>
      </c>
      <c r="E145" s="10">
        <v>5</v>
      </c>
      <c r="F145" s="10">
        <v>30</v>
      </c>
      <c r="G145" s="10">
        <v>16</v>
      </c>
      <c r="H145" s="10">
        <v>0</v>
      </c>
      <c r="I145" s="10">
        <v>1</v>
      </c>
      <c r="J145" s="10">
        <v>17</v>
      </c>
      <c r="K145" s="6">
        <f t="shared" si="16"/>
        <v>-0.36</v>
      </c>
      <c r="L145" s="6" t="str">
        <f t="shared" si="15"/>
        <v>-</v>
      </c>
      <c r="M145" s="6">
        <f t="shared" si="15"/>
        <v>-0.8</v>
      </c>
      <c r="N145" s="6">
        <f t="shared" si="15"/>
        <v>-0.43333333333333335</v>
      </c>
    </row>
    <row r="146" spans="2:14" ht="15" thickBot="1" x14ac:dyDescent="0.25">
      <c r="B146" s="4" t="s">
        <v>74</v>
      </c>
      <c r="C146" s="10">
        <v>3</v>
      </c>
      <c r="D146" s="10">
        <v>0</v>
      </c>
      <c r="E146" s="10">
        <v>2</v>
      </c>
      <c r="F146" s="10">
        <v>5</v>
      </c>
      <c r="G146" s="10">
        <v>2</v>
      </c>
      <c r="H146" s="10">
        <v>0</v>
      </c>
      <c r="I146" s="10">
        <v>2</v>
      </c>
      <c r="J146" s="10">
        <v>4</v>
      </c>
      <c r="K146" s="6">
        <f t="shared" si="16"/>
        <v>-0.33333333333333331</v>
      </c>
      <c r="L146" s="6" t="str">
        <f t="shared" si="15"/>
        <v>-</v>
      </c>
      <c r="M146" s="6">
        <f t="shared" si="15"/>
        <v>0</v>
      </c>
      <c r="N146" s="6">
        <f t="shared" si="15"/>
        <v>-0.2</v>
      </c>
    </row>
    <row r="147" spans="2:14" ht="15" thickBot="1" x14ac:dyDescent="0.25">
      <c r="B147" s="4" t="s">
        <v>75</v>
      </c>
      <c r="C147" s="10">
        <v>1</v>
      </c>
      <c r="D147" s="10">
        <v>0</v>
      </c>
      <c r="E147" s="10">
        <v>0</v>
      </c>
      <c r="F147" s="10">
        <v>1</v>
      </c>
      <c r="G147" s="10">
        <v>4</v>
      </c>
      <c r="H147" s="10">
        <v>0</v>
      </c>
      <c r="I147" s="10">
        <v>0</v>
      </c>
      <c r="J147" s="10">
        <v>4</v>
      </c>
      <c r="K147" s="6">
        <f t="shared" si="16"/>
        <v>3</v>
      </c>
      <c r="L147" s="6" t="str">
        <f t="shared" si="15"/>
        <v>-</v>
      </c>
      <c r="M147" s="6" t="str">
        <f t="shared" si="15"/>
        <v>-</v>
      </c>
      <c r="N147" s="6">
        <f t="shared" si="15"/>
        <v>3</v>
      </c>
    </row>
    <row r="148" spans="2:14" ht="15" thickBot="1" x14ac:dyDescent="0.25">
      <c r="B148" s="7" t="s">
        <v>68</v>
      </c>
      <c r="C148" s="10">
        <v>35</v>
      </c>
      <c r="D148" s="10">
        <v>0</v>
      </c>
      <c r="E148" s="10">
        <v>11</v>
      </c>
      <c r="F148" s="10">
        <v>46</v>
      </c>
      <c r="G148" s="10">
        <v>32</v>
      </c>
      <c r="H148" s="10">
        <v>0</v>
      </c>
      <c r="I148" s="10">
        <v>3</v>
      </c>
      <c r="J148" s="10">
        <v>35</v>
      </c>
      <c r="K148" s="6">
        <f t="shared" ref="K148" si="17">IF(C148=0,"-",(G148-C148)/C148)</f>
        <v>-8.5714285714285715E-2</v>
      </c>
      <c r="L148" s="6" t="str">
        <f t="shared" ref="L148" si="18">IF(D148=0,"-",(H148-D148)/D148)</f>
        <v>-</v>
      </c>
      <c r="M148" s="6">
        <f t="shared" ref="M148" si="19">IF(E148=0,"-",(I148-E148)/E148)</f>
        <v>-0.72727272727272729</v>
      </c>
      <c r="N148" s="6">
        <f t="shared" ref="N148" si="20">IF(F148=0,"-",(J148-F148)/F148)</f>
        <v>-0.2391304347826087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0.19354838709677419</v>
      </c>
      <c r="D149" s="6" t="str">
        <f t="shared" si="21"/>
        <v>-</v>
      </c>
      <c r="E149" s="6">
        <f t="shared" si="21"/>
        <v>0.44444444444444442</v>
      </c>
      <c r="F149" s="6">
        <f t="shared" si="21"/>
        <v>0.25</v>
      </c>
      <c r="G149" s="6">
        <f t="shared" si="21"/>
        <v>0.33333333333333331</v>
      </c>
      <c r="H149" s="6" t="str">
        <f t="shared" si="21"/>
        <v>-</v>
      </c>
      <c r="I149" s="6" t="str">
        <f t="shared" si="21"/>
        <v>-</v>
      </c>
      <c r="J149" s="6">
        <f t="shared" si="21"/>
        <v>0.32</v>
      </c>
      <c r="K149" s="6">
        <f>IF(OR(C149="-",G149="-"),"-",(G149-C149)/C149)</f>
        <v>0.72222222222222221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0.28000000000000003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>
        <f t="shared" si="21"/>
        <v>0.5</v>
      </c>
      <c r="H150" s="6" t="str">
        <f t="shared" si="21"/>
        <v>-</v>
      </c>
      <c r="I150" s="6" t="str">
        <f t="shared" si="21"/>
        <v>-</v>
      </c>
      <c r="J150" s="6">
        <f t="shared" si="21"/>
        <v>0.33333333333333331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27</v>
      </c>
      <c r="D157" s="19">
        <v>18</v>
      </c>
      <c r="E157" s="18">
        <f>IF(C157=0,"-",(D157-C157)/C157)</f>
        <v>-0.33333333333333331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7</v>
      </c>
      <c r="D158" s="19">
        <v>10</v>
      </c>
      <c r="E158" s="18">
        <f t="shared" ref="E158:E159" si="23">IF(C158=0,"-",(D158-C158)/C158)</f>
        <v>0.42857142857142855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1</v>
      </c>
      <c r="D159" s="19">
        <v>4</v>
      </c>
      <c r="E159" s="18">
        <f t="shared" si="23"/>
        <v>3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0.77142857142857146</v>
      </c>
      <c r="D160" s="18">
        <f>IF(D157=0,"-",D157/(D157+D158+D159))</f>
        <v>0.5625</v>
      </c>
      <c r="E160" s="18">
        <f>IF(OR(C160="-",D160="-"),"-",(D160-C160)/C160)</f>
        <v>-0.27083333333333337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4</v>
      </c>
      <c r="D166" s="5">
        <v>7</v>
      </c>
      <c r="E166" s="6">
        <f t="shared" ref="E166:E168" si="24">IF(C166=0,"-",(D166-C166)/C166)</f>
        <v>0.75</v>
      </c>
    </row>
    <row r="167" spans="2:14" ht="20.100000000000001" customHeight="1" thickBot="1" x14ac:dyDescent="0.25">
      <c r="B167" s="4" t="s">
        <v>41</v>
      </c>
      <c r="C167" s="5">
        <v>2</v>
      </c>
      <c r="D167" s="5">
        <v>3</v>
      </c>
      <c r="E167" s="6">
        <f t="shared" si="24"/>
        <v>0.5</v>
      </c>
    </row>
    <row r="168" spans="2:14" ht="20.100000000000001" customHeight="1" thickBot="1" x14ac:dyDescent="0.25">
      <c r="B168" s="4" t="s">
        <v>42</v>
      </c>
      <c r="C168" s="5">
        <v>1</v>
      </c>
      <c r="D168" s="5">
        <v>3</v>
      </c>
      <c r="E168" s="6">
        <f t="shared" si="24"/>
        <v>2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0.75</v>
      </c>
      <c r="D169" s="6">
        <f>IF(D166=0,"-",(D167+D168)/D166)</f>
        <v>0.8571428571428571</v>
      </c>
      <c r="E169" s="6">
        <f t="shared" ref="E169:E171" si="25">IF(OR(C169="-",D169="-"),"-",(D169-C169)/C169)</f>
        <v>0.14285714285714279</v>
      </c>
    </row>
    <row r="170" spans="2:14" ht="20.100000000000001" customHeight="1" thickBot="1" x14ac:dyDescent="0.25">
      <c r="B170" s="4" t="s">
        <v>39</v>
      </c>
      <c r="C170" s="6">
        <v>0.66666666666666663</v>
      </c>
      <c r="D170" s="6">
        <v>1</v>
      </c>
      <c r="E170" s="6">
        <f t="shared" si="25"/>
        <v>0.50000000000000011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0.75</v>
      </c>
      <c r="E171" s="6">
        <f t="shared" si="25"/>
        <v>-0.25</v>
      </c>
    </row>
    <row r="172" spans="2:14" ht="20.100000000000001" customHeight="1" x14ac:dyDescent="0.2">
      <c r="B172" s="7"/>
      <c r="C172" s="18"/>
      <c r="D172" s="18"/>
      <c r="E172" s="18"/>
    </row>
    <row r="177" spans="2:10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10" ht="15" thickBot="1" x14ac:dyDescent="0.25">
      <c r="B178" s="15" t="s">
        <v>81</v>
      </c>
      <c r="C178" s="5">
        <v>11</v>
      </c>
      <c r="D178" s="5">
        <v>6</v>
      </c>
      <c r="E178" s="6">
        <f>IF(C178=0,"-",(D178-C178)/C178)</f>
        <v>-0.45454545454545453</v>
      </c>
      <c r="H178" s="13"/>
    </row>
    <row r="179" spans="2:10" ht="15" thickBot="1" x14ac:dyDescent="0.25">
      <c r="B179" s="4" t="s">
        <v>43</v>
      </c>
      <c r="C179" s="5">
        <v>8</v>
      </c>
      <c r="D179" s="5">
        <v>3</v>
      </c>
      <c r="E179" s="6">
        <f t="shared" ref="E179:E185" si="26">IF(C179=0,"-",(D179-C179)/C179)</f>
        <v>-0.625</v>
      </c>
      <c r="H179" s="13"/>
    </row>
    <row r="180" spans="2:10" ht="15" thickBot="1" x14ac:dyDescent="0.25">
      <c r="B180" s="4" t="s">
        <v>47</v>
      </c>
      <c r="C180" s="5">
        <v>3</v>
      </c>
      <c r="D180" s="5">
        <v>3</v>
      </c>
      <c r="E180" s="6">
        <f t="shared" si="26"/>
        <v>0</v>
      </c>
      <c r="H180" s="13"/>
    </row>
    <row r="181" spans="2:10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10" ht="15" thickBot="1" x14ac:dyDescent="0.25">
      <c r="B182" s="15" t="s">
        <v>79</v>
      </c>
      <c r="C182" s="5">
        <v>44</v>
      </c>
      <c r="D182" s="5">
        <v>25</v>
      </c>
      <c r="E182" s="6">
        <f t="shared" si="26"/>
        <v>-0.43181818181818182</v>
      </c>
      <c r="H182" s="13"/>
    </row>
    <row r="183" spans="2:10" ht="15" thickBot="1" x14ac:dyDescent="0.25">
      <c r="B183" s="4" t="s">
        <v>47</v>
      </c>
      <c r="C183" s="5">
        <v>32</v>
      </c>
      <c r="D183" s="5">
        <v>25</v>
      </c>
      <c r="E183" s="6">
        <f t="shared" si="26"/>
        <v>-0.21875</v>
      </c>
      <c r="H183" s="13"/>
    </row>
    <row r="184" spans="2:10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10" ht="15" thickBot="1" x14ac:dyDescent="0.25">
      <c r="B185" s="4" t="s">
        <v>80</v>
      </c>
      <c r="C185" s="5">
        <v>12</v>
      </c>
      <c r="D185" s="5">
        <v>0</v>
      </c>
      <c r="E185" s="6">
        <f t="shared" si="26"/>
        <v>-1</v>
      </c>
      <c r="H185" s="13"/>
    </row>
    <row r="186" spans="2:10" x14ac:dyDescent="0.2"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2:10" x14ac:dyDescent="0.2">
      <c r="B187" s="22"/>
      <c r="C187" s="22"/>
      <c r="D187" s="22"/>
      <c r="E187" s="22"/>
      <c r="F187" s="22"/>
      <c r="G187" s="22"/>
      <c r="H187" s="22"/>
      <c r="I187" s="22"/>
      <c r="J187" s="22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0</v>
      </c>
      <c r="D197" s="5">
        <v>1</v>
      </c>
      <c r="E197" s="6" t="str">
        <f t="shared" ref="E197:E200" si="27">IF(C197=0,"-",(D197-C197)/C197)</f>
        <v>-</v>
      </c>
    </row>
    <row r="198" spans="2:5" ht="15" thickBot="1" x14ac:dyDescent="0.25">
      <c r="B198" s="4" t="s">
        <v>83</v>
      </c>
      <c r="C198" s="5">
        <v>0</v>
      </c>
      <c r="D198" s="5">
        <v>0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0</v>
      </c>
      <c r="D199" s="5">
        <v>1</v>
      </c>
      <c r="E199" s="6" t="str">
        <f t="shared" si="27"/>
        <v>-</v>
      </c>
    </row>
    <row r="200" spans="2:5" ht="15" thickBot="1" x14ac:dyDescent="0.25">
      <c r="B200" s="4" t="s">
        <v>85</v>
      </c>
      <c r="C200" s="5">
        <v>0</v>
      </c>
      <c r="D200" s="5">
        <v>0</v>
      </c>
      <c r="E200" s="6" t="str">
        <f t="shared" si="27"/>
        <v>-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0</v>
      </c>
      <c r="D208" s="5">
        <v>2</v>
      </c>
      <c r="E208" s="6" t="str">
        <f t="shared" si="28"/>
        <v>-</v>
      </c>
    </row>
    <row r="209" spans="2:5" ht="20.100000000000001" customHeight="1" thickBot="1" x14ac:dyDescent="0.25">
      <c r="B209" s="17" t="s">
        <v>86</v>
      </c>
      <c r="C209" s="5">
        <v>0</v>
      </c>
      <c r="D209" s="5">
        <v>1</v>
      </c>
      <c r="E209" s="6" t="str">
        <f t="shared" si="28"/>
        <v>-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1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0</v>
      </c>
      <c r="D221" s="5">
        <v>5</v>
      </c>
      <c r="E221" s="6" t="str">
        <f t="shared" ref="E221:E223" si="30">IF(C221=0,"-",(D221-C221)/C221)</f>
        <v>-</v>
      </c>
    </row>
    <row r="222" spans="2:5" ht="15" thickBot="1" x14ac:dyDescent="0.25">
      <c r="B222" s="16" t="s">
        <v>92</v>
      </c>
      <c r="C222" s="5">
        <v>0</v>
      </c>
      <c r="D222" s="5">
        <v>3</v>
      </c>
      <c r="E222" s="6" t="str">
        <f t="shared" si="30"/>
        <v>-</v>
      </c>
    </row>
    <row r="223" spans="2:5" ht="15" thickBot="1" x14ac:dyDescent="0.25">
      <c r="B223" s="16" t="s">
        <v>93</v>
      </c>
      <c r="C223" s="5">
        <v>8</v>
      </c>
      <c r="D223" s="5">
        <v>5</v>
      </c>
      <c r="E223" s="6">
        <f t="shared" si="30"/>
        <v>-0.375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1878</v>
      </c>
      <c r="D14" s="5">
        <v>2098</v>
      </c>
      <c r="E14" s="6">
        <f>IF(C14&gt;0,(D14-C14)/C14)</f>
        <v>0.11714589989350373</v>
      </c>
    </row>
    <row r="15" spans="1:5" ht="20.100000000000001" customHeight="1" thickBot="1" x14ac:dyDescent="0.25">
      <c r="B15" s="4" t="s">
        <v>17</v>
      </c>
      <c r="C15" s="5">
        <v>1707</v>
      </c>
      <c r="D15" s="5">
        <v>1846</v>
      </c>
      <c r="E15" s="6">
        <f t="shared" ref="E15:E25" si="0">IF(C15&gt;0,(D15-C15)/C15)</f>
        <v>8.1429408318687752E-2</v>
      </c>
    </row>
    <row r="16" spans="1:5" ht="20.100000000000001" customHeight="1" thickBot="1" x14ac:dyDescent="0.25">
      <c r="B16" s="4" t="s">
        <v>18</v>
      </c>
      <c r="C16" s="5">
        <v>910</v>
      </c>
      <c r="D16" s="5">
        <v>951</v>
      </c>
      <c r="E16" s="6">
        <f t="shared" si="0"/>
        <v>4.5054945054945054E-2</v>
      </c>
    </row>
    <row r="17" spans="2:5" ht="20.100000000000001" customHeight="1" thickBot="1" x14ac:dyDescent="0.25">
      <c r="B17" s="4" t="s">
        <v>19</v>
      </c>
      <c r="C17" s="5">
        <v>797</v>
      </c>
      <c r="D17" s="5">
        <v>895</v>
      </c>
      <c r="E17" s="6">
        <f t="shared" si="0"/>
        <v>0.12296110414052698</v>
      </c>
    </row>
    <row r="18" spans="2:5" ht="20.100000000000001" customHeight="1" thickBot="1" x14ac:dyDescent="0.25">
      <c r="B18" s="4" t="s">
        <v>100</v>
      </c>
      <c r="C18" s="5">
        <v>0</v>
      </c>
      <c r="D18" s="5">
        <v>3</v>
      </c>
      <c r="E18" s="6" t="str">
        <f>IF(C18=0,"-",(D18-C18)/C18)</f>
        <v>-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1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0.46690099589923845</v>
      </c>
      <c r="D20" s="6">
        <f>D17/D15</f>
        <v>0.4848320693391116</v>
      </c>
      <c r="E20" s="6">
        <f t="shared" si="0"/>
        <v>3.8404444619653047E-2</v>
      </c>
    </row>
    <row r="21" spans="2:5" ht="30" customHeight="1" thickBot="1" x14ac:dyDescent="0.25">
      <c r="B21" s="4" t="s">
        <v>23</v>
      </c>
      <c r="C21" s="5">
        <v>333</v>
      </c>
      <c r="D21" s="5">
        <v>273</v>
      </c>
      <c r="E21" s="6">
        <f t="shared" si="0"/>
        <v>-0.18018018018018017</v>
      </c>
    </row>
    <row r="22" spans="2:5" ht="20.100000000000001" customHeight="1" thickBot="1" x14ac:dyDescent="0.25">
      <c r="B22" s="4" t="s">
        <v>24</v>
      </c>
      <c r="C22" s="5">
        <v>154</v>
      </c>
      <c r="D22" s="5">
        <v>161</v>
      </c>
      <c r="E22" s="6">
        <f t="shared" si="0"/>
        <v>4.5454545454545456E-2</v>
      </c>
    </row>
    <row r="23" spans="2:5" ht="20.100000000000001" customHeight="1" thickBot="1" x14ac:dyDescent="0.25">
      <c r="B23" s="4" t="s">
        <v>25</v>
      </c>
      <c r="C23" s="5">
        <v>179</v>
      </c>
      <c r="D23" s="5">
        <v>112</v>
      </c>
      <c r="E23" s="6">
        <f t="shared" si="0"/>
        <v>-0.37430167597765363</v>
      </c>
    </row>
    <row r="24" spans="2:5" ht="20.100000000000001" customHeight="1" thickBot="1" x14ac:dyDescent="0.25">
      <c r="B24" s="4" t="s">
        <v>21</v>
      </c>
      <c r="C24" s="6">
        <f>C23/C21</f>
        <v>0.53753753753753752</v>
      </c>
      <c r="D24" s="6">
        <f t="shared" ref="D24" si="1">D23/D21</f>
        <v>0.41025641025641024</v>
      </c>
      <c r="E24" s="6">
        <f t="shared" si="0"/>
        <v>-0.23678556080790719</v>
      </c>
    </row>
    <row r="25" spans="2:5" ht="20.100000000000001" customHeight="1" thickBot="1" x14ac:dyDescent="0.25">
      <c r="B25" s="7" t="s">
        <v>26</v>
      </c>
      <c r="C25" s="6">
        <v>0.27217457439836984</v>
      </c>
      <c r="D25" s="6">
        <v>0.29433758895101975</v>
      </c>
      <c r="E25" s="6">
        <f t="shared" si="0"/>
        <v>8.1429408318687724E-2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420</v>
      </c>
      <c r="D34" s="5">
        <v>408</v>
      </c>
      <c r="E34" s="6">
        <f>IF(C34&gt;0,(D34-C34)/C34,"-")</f>
        <v>-2.8571428571428571E-2</v>
      </c>
    </row>
    <row r="35" spans="2:5" ht="20.100000000000001" customHeight="1" thickBot="1" x14ac:dyDescent="0.25">
      <c r="B35" s="4" t="s">
        <v>29</v>
      </c>
      <c r="C35" s="5">
        <v>1</v>
      </c>
      <c r="D35" s="5">
        <v>0</v>
      </c>
      <c r="E35" s="6">
        <f t="shared" ref="E35:E37" si="2">IF(C35&gt;0,(D35-C35)/C35,"-")</f>
        <v>-1</v>
      </c>
    </row>
    <row r="36" spans="2:5" ht="20.100000000000001" customHeight="1" thickBot="1" x14ac:dyDescent="0.25">
      <c r="B36" s="4" t="s">
        <v>28</v>
      </c>
      <c r="C36" s="5">
        <v>335</v>
      </c>
      <c r="D36" s="5">
        <v>318</v>
      </c>
      <c r="E36" s="6">
        <f t="shared" si="2"/>
        <v>-5.0746268656716415E-2</v>
      </c>
    </row>
    <row r="37" spans="2:5" ht="20.100000000000001" customHeight="1" thickBot="1" x14ac:dyDescent="0.25">
      <c r="B37" s="4" t="s">
        <v>30</v>
      </c>
      <c r="C37" s="5">
        <v>84</v>
      </c>
      <c r="D37" s="5">
        <v>90</v>
      </c>
      <c r="E37" s="6">
        <f t="shared" si="2"/>
        <v>7.1428571428571425E-2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279</v>
      </c>
      <c r="D44" s="5">
        <v>381</v>
      </c>
      <c r="E44" s="6">
        <f>IF(C44&gt;0,(D44-C44)/C44,"-")</f>
        <v>0.36559139784946237</v>
      </c>
    </row>
    <row r="45" spans="2:5" ht="20.100000000000001" customHeight="1" thickBot="1" x14ac:dyDescent="0.25">
      <c r="B45" s="4" t="s">
        <v>34</v>
      </c>
      <c r="C45" s="5">
        <v>18</v>
      </c>
      <c r="D45" s="5">
        <v>13</v>
      </c>
      <c r="E45" s="6">
        <f t="shared" ref="E45:E51" si="3">IF(C45&gt;0,(D45-C45)/C45,"-")</f>
        <v>-0.27777777777777779</v>
      </c>
    </row>
    <row r="46" spans="2:5" ht="20.100000000000001" customHeight="1" thickBot="1" x14ac:dyDescent="0.25">
      <c r="B46" s="4" t="s">
        <v>31</v>
      </c>
      <c r="C46" s="5">
        <v>47</v>
      </c>
      <c r="D46" s="5">
        <v>25</v>
      </c>
      <c r="E46" s="6">
        <f t="shared" si="3"/>
        <v>-0.46808510638297873</v>
      </c>
    </row>
    <row r="47" spans="2:5" ht="20.100000000000001" customHeight="1" thickBot="1" x14ac:dyDescent="0.25">
      <c r="B47" s="4" t="s">
        <v>32</v>
      </c>
      <c r="C47" s="5">
        <v>926</v>
      </c>
      <c r="D47" s="5">
        <v>787</v>
      </c>
      <c r="E47" s="6">
        <f t="shared" si="3"/>
        <v>-0.15010799136069114</v>
      </c>
    </row>
    <row r="48" spans="2:5" ht="20.100000000000001" customHeight="1" thickBot="1" x14ac:dyDescent="0.25">
      <c r="B48" s="4" t="s">
        <v>35</v>
      </c>
      <c r="C48" s="5">
        <v>356</v>
      </c>
      <c r="D48" s="5">
        <v>222</v>
      </c>
      <c r="E48" s="6">
        <f t="shared" si="3"/>
        <v>-0.37640449438202245</v>
      </c>
    </row>
    <row r="49" spans="2:5" ht="20.100000000000001" customHeight="1" thickBot="1" x14ac:dyDescent="0.25">
      <c r="B49" s="4" t="s">
        <v>67</v>
      </c>
      <c r="C49" s="5">
        <v>229</v>
      </c>
      <c r="D49" s="5">
        <v>551</v>
      </c>
      <c r="E49" s="6">
        <f t="shared" si="3"/>
        <v>1.4061135371179039</v>
      </c>
    </row>
    <row r="50" spans="2:5" ht="20.100000000000001" customHeight="1" collapsed="1" thickBot="1" x14ac:dyDescent="0.25">
      <c r="B50" s="4" t="s">
        <v>36</v>
      </c>
      <c r="C50" s="6">
        <f>C44/(C44+C45)</f>
        <v>0.93939393939393945</v>
      </c>
      <c r="D50" s="6">
        <f>D44/(D44+D45)</f>
        <v>0.96700507614213194</v>
      </c>
      <c r="E50" s="6">
        <f t="shared" si="3"/>
        <v>2.9392500409366196E-2</v>
      </c>
    </row>
    <row r="51" spans="2:5" ht="20.100000000000001" customHeight="1" thickBot="1" x14ac:dyDescent="0.25">
      <c r="B51" s="4" t="s">
        <v>37</v>
      </c>
      <c r="C51" s="6">
        <f>C47/(C46+C47)</f>
        <v>0.95169578622816031</v>
      </c>
      <c r="D51" s="6">
        <f t="shared" ref="D51" si="4">D47/(D46+D47)</f>
        <v>0.96921182266009853</v>
      </c>
      <c r="E51" s="6">
        <f t="shared" si="3"/>
        <v>1.8405079317792537E-2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299</v>
      </c>
      <c r="D58" s="5">
        <v>394</v>
      </c>
      <c r="E58" s="6">
        <f>IF(C58&gt;0,(D58-C58)/C58,"-")</f>
        <v>0.31772575250836121</v>
      </c>
    </row>
    <row r="59" spans="2:5" ht="20.100000000000001" customHeight="1" thickBot="1" x14ac:dyDescent="0.25">
      <c r="B59" s="4" t="s">
        <v>41</v>
      </c>
      <c r="C59" s="5">
        <v>130</v>
      </c>
      <c r="D59" s="5">
        <v>216</v>
      </c>
      <c r="E59" s="6">
        <f t="shared" ref="E59:E63" si="5">IF(C59&gt;0,(D59-C59)/C59,"-")</f>
        <v>0.66153846153846152</v>
      </c>
    </row>
    <row r="60" spans="2:5" ht="20.100000000000001" customHeight="1" thickBot="1" x14ac:dyDescent="0.25">
      <c r="B60" s="4" t="s">
        <v>42</v>
      </c>
      <c r="C60" s="5">
        <v>151</v>
      </c>
      <c r="D60" s="5">
        <v>165</v>
      </c>
      <c r="E60" s="6">
        <f t="shared" si="5"/>
        <v>9.2715231788079472E-2</v>
      </c>
    </row>
    <row r="61" spans="2:5" ht="20.100000000000001" customHeight="1" collapsed="1" thickBot="1" x14ac:dyDescent="0.25">
      <c r="B61" s="4" t="s">
        <v>98</v>
      </c>
      <c r="C61" s="6">
        <f>(C59+C60)/C58</f>
        <v>0.93979933110367897</v>
      </c>
      <c r="D61" s="6">
        <f>(D59+D60)/D58</f>
        <v>0.96700507614213194</v>
      </c>
      <c r="E61" s="6">
        <f t="shared" si="5"/>
        <v>2.8948461802481982E-2</v>
      </c>
    </row>
    <row r="62" spans="2:5" ht="20.100000000000001" customHeight="1" thickBot="1" x14ac:dyDescent="0.25">
      <c r="B62" s="4" t="s">
        <v>39</v>
      </c>
      <c r="C62" s="6">
        <v>0.94202898550724634</v>
      </c>
      <c r="D62" s="6">
        <v>0.96</v>
      </c>
      <c r="E62" s="6">
        <f t="shared" si="5"/>
        <v>1.9076923076923078E-2</v>
      </c>
    </row>
    <row r="63" spans="2:5" ht="20.100000000000001" customHeight="1" thickBot="1" x14ac:dyDescent="0.25">
      <c r="B63" s="4" t="s">
        <v>40</v>
      </c>
      <c r="C63" s="6">
        <v>0.93788819875776397</v>
      </c>
      <c r="D63" s="6">
        <v>0.97633136094674555</v>
      </c>
      <c r="E63" s="6">
        <f t="shared" si="5"/>
        <v>4.0989066969708839E-2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1750</v>
      </c>
      <c r="D70" s="5">
        <v>2406</v>
      </c>
      <c r="E70" s="6">
        <f>IF(C70&gt;0,(D70-C70)/C70,"-")</f>
        <v>0.37485714285714283</v>
      </c>
    </row>
    <row r="71" spans="2:5" ht="20.100000000000001" customHeight="1" thickBot="1" x14ac:dyDescent="0.25">
      <c r="B71" s="4" t="s">
        <v>45</v>
      </c>
      <c r="C71" s="5">
        <v>706</v>
      </c>
      <c r="D71" s="5">
        <v>1104</v>
      </c>
      <c r="E71" s="6">
        <f t="shared" ref="E71:E77" si="6">IF(C71&gt;0,(D71-C71)/C71,"-")</f>
        <v>0.5637393767705382</v>
      </c>
    </row>
    <row r="72" spans="2:5" ht="20.100000000000001" customHeight="1" thickBot="1" x14ac:dyDescent="0.25">
      <c r="B72" s="4" t="s">
        <v>43</v>
      </c>
      <c r="C72" s="5">
        <v>2</v>
      </c>
      <c r="D72" s="5">
        <v>3</v>
      </c>
      <c r="E72" s="6">
        <f t="shared" si="6"/>
        <v>0.5</v>
      </c>
    </row>
    <row r="73" spans="2:5" ht="20.100000000000001" customHeight="1" thickBot="1" x14ac:dyDescent="0.25">
      <c r="B73" s="4" t="s">
        <v>46</v>
      </c>
      <c r="C73" s="5">
        <v>635</v>
      </c>
      <c r="D73" s="5">
        <v>980</v>
      </c>
      <c r="E73" s="6">
        <f t="shared" si="6"/>
        <v>0.54330708661417326</v>
      </c>
    </row>
    <row r="74" spans="2:5" ht="20.100000000000001" customHeight="1" thickBot="1" x14ac:dyDescent="0.25">
      <c r="B74" s="4" t="s">
        <v>47</v>
      </c>
      <c r="C74" s="5">
        <v>354</v>
      </c>
      <c r="D74" s="5">
        <v>265</v>
      </c>
      <c r="E74" s="6">
        <f t="shared" si="6"/>
        <v>-0.25141242937853109</v>
      </c>
    </row>
    <row r="75" spans="2:5" ht="20.100000000000001" customHeight="1" thickBot="1" x14ac:dyDescent="0.25">
      <c r="B75" s="4" t="s">
        <v>48</v>
      </c>
      <c r="C75" s="5">
        <v>52</v>
      </c>
      <c r="D75" s="5">
        <v>54</v>
      </c>
      <c r="E75" s="6">
        <f t="shared" si="6"/>
        <v>3.8461538461538464E-2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1</v>
      </c>
      <c r="D77" s="5">
        <v>0</v>
      </c>
      <c r="E77" s="6">
        <f t="shared" si="6"/>
        <v>-1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178</v>
      </c>
      <c r="D90" s="5">
        <v>127</v>
      </c>
      <c r="E90" s="6">
        <f>IF(C90&gt;0,(D90-C90)/C90,"-")</f>
        <v>-0.28651685393258425</v>
      </c>
    </row>
    <row r="91" spans="2:5" ht="29.25" thickBot="1" x14ac:dyDescent="0.25">
      <c r="B91" s="4" t="s">
        <v>52</v>
      </c>
      <c r="C91" s="5">
        <v>44</v>
      </c>
      <c r="D91" s="5">
        <v>40</v>
      </c>
      <c r="E91" s="6">
        <f t="shared" ref="E91:E93" si="7">IF(C91&gt;0,(D91-C91)/C91,"-")</f>
        <v>-9.0909090909090912E-2</v>
      </c>
    </row>
    <row r="92" spans="2:5" ht="29.25" customHeight="1" thickBot="1" x14ac:dyDescent="0.25">
      <c r="B92" s="4" t="s">
        <v>53</v>
      </c>
      <c r="C92" s="5">
        <v>57</v>
      </c>
      <c r="D92" s="5">
        <v>47</v>
      </c>
      <c r="E92" s="6">
        <f t="shared" si="7"/>
        <v>-0.17543859649122806</v>
      </c>
    </row>
    <row r="93" spans="2:5" ht="29.25" customHeight="1" thickBot="1" x14ac:dyDescent="0.25">
      <c r="B93" s="4" t="s">
        <v>54</v>
      </c>
      <c r="C93" s="6">
        <f>(C90+C91)/(C90+C91+C92)</f>
        <v>0.79569892473118276</v>
      </c>
      <c r="D93" s="6">
        <f>(D90+D91)/(D90+D91+D92)</f>
        <v>0.78037383177570097</v>
      </c>
      <c r="E93" s="6">
        <f t="shared" si="7"/>
        <v>-1.9259914119727113E-2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280</v>
      </c>
      <c r="D100" s="5">
        <v>215</v>
      </c>
      <c r="E100" s="6">
        <f>IF(C100&gt;0,(D100-C100)/C100,"-")</f>
        <v>-0.23214285714285715</v>
      </c>
    </row>
    <row r="101" spans="2:5" ht="20.100000000000001" customHeight="1" thickBot="1" x14ac:dyDescent="0.25">
      <c r="B101" s="4" t="s">
        <v>41</v>
      </c>
      <c r="C101" s="5">
        <v>125</v>
      </c>
      <c r="D101" s="5">
        <v>98</v>
      </c>
      <c r="E101" s="6">
        <f t="shared" ref="E101:E105" si="8">IF(C101&gt;0,(D101-C101)/C101,"-")</f>
        <v>-0.216</v>
      </c>
    </row>
    <row r="102" spans="2:5" ht="20.100000000000001" customHeight="1" thickBot="1" x14ac:dyDescent="0.25">
      <c r="B102" s="4" t="s">
        <v>42</v>
      </c>
      <c r="C102" s="5">
        <v>97</v>
      </c>
      <c r="D102" s="5">
        <v>70</v>
      </c>
      <c r="E102" s="6">
        <f t="shared" si="8"/>
        <v>-0.27835051546391754</v>
      </c>
    </row>
    <row r="103" spans="2:5" ht="20.100000000000001" customHeight="1" thickBot="1" x14ac:dyDescent="0.25">
      <c r="B103" s="4" t="s">
        <v>98</v>
      </c>
      <c r="C103" s="6">
        <f>(C101+C102)/C100</f>
        <v>0.79285714285714282</v>
      </c>
      <c r="D103" s="6">
        <f>(D101+D102)/D100</f>
        <v>0.78139534883720929</v>
      </c>
      <c r="E103" s="6">
        <f t="shared" si="8"/>
        <v>-1.445631678189814E-2</v>
      </c>
    </row>
    <row r="104" spans="2:5" ht="20.100000000000001" customHeight="1" thickBot="1" x14ac:dyDescent="0.25">
      <c r="B104" s="4" t="s">
        <v>39</v>
      </c>
      <c r="C104" s="6">
        <v>0.76219512195121952</v>
      </c>
      <c r="D104" s="6">
        <v>0.83050847457627119</v>
      </c>
      <c r="E104" s="6">
        <f t="shared" si="8"/>
        <v>8.9627118644067791E-2</v>
      </c>
    </row>
    <row r="105" spans="2:5" ht="20.100000000000001" customHeight="1" thickBot="1" x14ac:dyDescent="0.25">
      <c r="B105" s="4" t="s">
        <v>40</v>
      </c>
      <c r="C105" s="6">
        <v>0.83620689655172409</v>
      </c>
      <c r="D105" s="6">
        <v>0.72164948453608246</v>
      </c>
      <c r="E105" s="6">
        <f t="shared" si="8"/>
        <v>-0.13699649271973638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281</v>
      </c>
      <c r="D112" s="5">
        <v>214</v>
      </c>
      <c r="E112" s="6">
        <f>IF(C112&gt;0,(D112-C112)/C112,"-")</f>
        <v>-0.23843416370106763</v>
      </c>
    </row>
    <row r="113" spans="2:14" ht="15" thickBot="1" x14ac:dyDescent="0.25">
      <c r="B113" s="4" t="s">
        <v>56</v>
      </c>
      <c r="C113" s="5">
        <v>235</v>
      </c>
      <c r="D113" s="5">
        <v>152</v>
      </c>
      <c r="E113" s="6">
        <f t="shared" ref="E113:E114" si="9">IF(C113&gt;0,(D113-C113)/C113,"-")</f>
        <v>-0.35319148936170214</v>
      </c>
    </row>
    <row r="114" spans="2:14" ht="15" thickBot="1" x14ac:dyDescent="0.25">
      <c r="B114" s="4" t="s">
        <v>57</v>
      </c>
      <c r="C114" s="5">
        <v>46</v>
      </c>
      <c r="D114" s="5">
        <v>62</v>
      </c>
      <c r="E114" s="6">
        <f t="shared" si="9"/>
        <v>0.34782608695652173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</v>
      </c>
      <c r="D128" s="10">
        <v>0</v>
      </c>
      <c r="E128" s="10">
        <v>0</v>
      </c>
      <c r="F128" s="10">
        <v>1</v>
      </c>
      <c r="G128" s="10">
        <v>2</v>
      </c>
      <c r="H128" s="10">
        <v>2</v>
      </c>
      <c r="I128" s="10">
        <v>0</v>
      </c>
      <c r="J128" s="10">
        <v>4</v>
      </c>
      <c r="K128" s="6">
        <f>IF(C128=0,"-",(G128-C128)/C128)</f>
        <v>1</v>
      </c>
      <c r="L128" s="6" t="str">
        <f t="shared" ref="L128:N133" si="10">IF(D128=0,"-",(H128-D128)/D128)</f>
        <v>-</v>
      </c>
      <c r="M128" s="6" t="str">
        <f t="shared" si="10"/>
        <v>-</v>
      </c>
      <c r="N128" s="6">
        <f t="shared" si="10"/>
        <v>3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1</v>
      </c>
      <c r="D133" s="10">
        <v>0</v>
      </c>
      <c r="E133" s="10">
        <v>0</v>
      </c>
      <c r="F133" s="10">
        <v>1</v>
      </c>
      <c r="G133" s="10">
        <v>2</v>
      </c>
      <c r="H133" s="10">
        <v>2</v>
      </c>
      <c r="I133" s="10">
        <v>0</v>
      </c>
      <c r="J133" s="10">
        <v>4</v>
      </c>
      <c r="K133" s="6">
        <f t="shared" si="11"/>
        <v>1</v>
      </c>
      <c r="L133" s="6" t="str">
        <f t="shared" si="10"/>
        <v>-</v>
      </c>
      <c r="M133" s="6" t="str">
        <f t="shared" si="10"/>
        <v>-</v>
      </c>
      <c r="N133" s="6">
        <f t="shared" si="10"/>
        <v>3</v>
      </c>
    </row>
    <row r="134" spans="2:14" ht="15" thickBot="1" x14ac:dyDescent="0.25">
      <c r="B134" s="4" t="s">
        <v>36</v>
      </c>
      <c r="C134" s="6">
        <f>IF(C128=0,"-",C128/(C128+C129))</f>
        <v>1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>
        <f t="shared" si="12"/>
        <v>1</v>
      </c>
      <c r="G134" s="6">
        <f t="shared" si="12"/>
        <v>1</v>
      </c>
      <c r="H134" s="6">
        <f t="shared" si="12"/>
        <v>1</v>
      </c>
      <c r="I134" s="6" t="str">
        <f t="shared" si="12"/>
        <v>-</v>
      </c>
      <c r="J134" s="6">
        <f t="shared" si="12"/>
        <v>1</v>
      </c>
      <c r="K134" s="6">
        <f>IF(OR(C134="-",G134="-"),"-",(G134-C134)/C134)</f>
        <v>0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>
        <f t="shared" si="13"/>
        <v>0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2</v>
      </c>
      <c r="D143" s="10">
        <v>0</v>
      </c>
      <c r="E143" s="10">
        <v>0</v>
      </c>
      <c r="F143" s="10">
        <v>2</v>
      </c>
      <c r="G143" s="10">
        <v>23</v>
      </c>
      <c r="H143" s="10">
        <v>0</v>
      </c>
      <c r="I143" s="10">
        <v>0</v>
      </c>
      <c r="J143" s="10">
        <v>23</v>
      </c>
      <c r="K143" s="6">
        <f>IF(C143=0,"-",(G143-C143)/C143)</f>
        <v>10.5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10.5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12</v>
      </c>
      <c r="D145" s="10">
        <v>0</v>
      </c>
      <c r="E145" s="10">
        <v>1</v>
      </c>
      <c r="F145" s="10">
        <v>13</v>
      </c>
      <c r="G145" s="10">
        <v>5</v>
      </c>
      <c r="H145" s="10">
        <v>0</v>
      </c>
      <c r="I145" s="10">
        <v>1</v>
      </c>
      <c r="J145" s="10">
        <v>6</v>
      </c>
      <c r="K145" s="6">
        <f t="shared" si="16"/>
        <v>-0.58333333333333337</v>
      </c>
      <c r="L145" s="6" t="str">
        <f t="shared" si="15"/>
        <v>-</v>
      </c>
      <c r="M145" s="6">
        <f t="shared" si="15"/>
        <v>0</v>
      </c>
      <c r="N145" s="6">
        <f t="shared" si="15"/>
        <v>-0.53846153846153844</v>
      </c>
    </row>
    <row r="146" spans="2:14" ht="15" thickBot="1" x14ac:dyDescent="0.25">
      <c r="B146" s="4" t="s">
        <v>74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6" t="str">
        <f t="shared" si="16"/>
        <v>-</v>
      </c>
      <c r="L146" s="6" t="str">
        <f t="shared" si="15"/>
        <v>-</v>
      </c>
      <c r="M146" s="6" t="str">
        <f t="shared" si="15"/>
        <v>-</v>
      </c>
      <c r="N146" s="6" t="str">
        <f t="shared" si="15"/>
        <v>-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14</v>
      </c>
      <c r="D148" s="10">
        <v>0</v>
      </c>
      <c r="E148" s="10">
        <v>1</v>
      </c>
      <c r="F148" s="10">
        <v>15</v>
      </c>
      <c r="G148" s="10">
        <v>28</v>
      </c>
      <c r="H148" s="10">
        <v>0</v>
      </c>
      <c r="I148" s="10">
        <v>1</v>
      </c>
      <c r="J148" s="10">
        <v>29</v>
      </c>
      <c r="K148" s="6">
        <f t="shared" ref="K148" si="17">IF(C148=0,"-",(G148-C148)/C148)</f>
        <v>1</v>
      </c>
      <c r="L148" s="6" t="str">
        <f t="shared" ref="L148" si="18">IF(D148=0,"-",(H148-D148)/D148)</f>
        <v>-</v>
      </c>
      <c r="M148" s="6">
        <f t="shared" ref="M148" si="19">IF(E148=0,"-",(I148-E148)/E148)</f>
        <v>0</v>
      </c>
      <c r="N148" s="6">
        <f t="shared" ref="N148" si="20">IF(F148=0,"-",(J148-F148)/F148)</f>
        <v>0.93333333333333335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0.14285714285714285</v>
      </c>
      <c r="D149" s="6" t="str">
        <f t="shared" si="21"/>
        <v>-</v>
      </c>
      <c r="E149" s="6" t="str">
        <f t="shared" si="21"/>
        <v>-</v>
      </c>
      <c r="F149" s="6">
        <f t="shared" si="21"/>
        <v>0.13333333333333333</v>
      </c>
      <c r="G149" s="6">
        <f t="shared" si="21"/>
        <v>0.8214285714285714</v>
      </c>
      <c r="H149" s="6" t="str">
        <f t="shared" si="21"/>
        <v>-</v>
      </c>
      <c r="I149" s="6" t="str">
        <f t="shared" si="21"/>
        <v>-</v>
      </c>
      <c r="J149" s="6">
        <f t="shared" si="21"/>
        <v>0.7931034482758621</v>
      </c>
      <c r="K149" s="6">
        <f>IF(OR(C149="-",G149="-"),"-",(G149-C149)/C149)</f>
        <v>4.7500000000000009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4.9482758620689662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12</v>
      </c>
      <c r="D157" s="19">
        <v>23</v>
      </c>
      <c r="E157" s="18">
        <f>IF(C157=0,"-",(D157-C157)/C157)</f>
        <v>0.91666666666666663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2</v>
      </c>
      <c r="D158" s="19">
        <v>5</v>
      </c>
      <c r="E158" s="18">
        <f t="shared" ref="E158:E159" si="23">IF(C158=0,"-",(D158-C158)/C158)</f>
        <v>1.5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0.8571428571428571</v>
      </c>
      <c r="D160" s="18">
        <f>IF(D157=0,"-",D157/(D157+D158+D159))</f>
        <v>0.8214285714285714</v>
      </c>
      <c r="E160" s="18">
        <f>IF(OR(C160="-",D160="-"),"-",(D160-C160)/C160)</f>
        <v>-4.166666666666665E-2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</v>
      </c>
      <c r="D166" s="5">
        <v>4</v>
      </c>
      <c r="E166" s="6">
        <f>IF(C166=0,"-",(D166-C166)/C166)</f>
        <v>3</v>
      </c>
    </row>
    <row r="167" spans="2:14" ht="20.100000000000001" customHeight="1" thickBot="1" x14ac:dyDescent="0.25">
      <c r="B167" s="4" t="s">
        <v>41</v>
      </c>
      <c r="C167" s="5">
        <v>1</v>
      </c>
      <c r="D167" s="5">
        <v>2</v>
      </c>
      <c r="E167" s="6">
        <f t="shared" ref="E167:E168" si="24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0</v>
      </c>
      <c r="D168" s="5">
        <v>2</v>
      </c>
      <c r="E168" s="6" t="str">
        <f t="shared" si="24"/>
        <v>-</v>
      </c>
    </row>
    <row r="169" spans="2:14" ht="20.100000000000001" customHeight="1" thickBot="1" x14ac:dyDescent="0.25">
      <c r="B169" s="4" t="s">
        <v>98</v>
      </c>
      <c r="C169" s="6">
        <f>IF(C166=0,"-",(C167+C168)/C166)</f>
        <v>1</v>
      </c>
      <c r="D169" s="6">
        <f>IF(D166=0,"-",(D167+D168)/D166)</f>
        <v>1</v>
      </c>
      <c r="E169" s="6">
        <f t="shared" ref="E169:E171" si="25">IF(OR(C169="-",D169="-"),"-",(D169-C169)/C169)</f>
        <v>0</v>
      </c>
    </row>
    <row r="170" spans="2:14" ht="20.100000000000001" customHeight="1" thickBot="1" x14ac:dyDescent="0.25">
      <c r="B170" s="4" t="s">
        <v>39</v>
      </c>
      <c r="C170" s="6">
        <v>1</v>
      </c>
      <c r="D170" s="6">
        <v>1</v>
      </c>
      <c r="E170" s="6">
        <f t="shared" si="25"/>
        <v>0</v>
      </c>
    </row>
    <row r="171" spans="2:14" ht="20.100000000000001" customHeight="1" thickBot="1" x14ac:dyDescent="0.25">
      <c r="B171" s="4" t="s">
        <v>40</v>
      </c>
      <c r="C171" s="6" t="s">
        <v>105</v>
      </c>
      <c r="D171" s="6">
        <v>1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3</v>
      </c>
      <c r="D178" s="5">
        <v>7</v>
      </c>
      <c r="E178" s="6">
        <f>IF(C178=0,"-",(D178-C178)/C178)</f>
        <v>1.3333333333333333</v>
      </c>
      <c r="H178" s="13"/>
    </row>
    <row r="179" spans="2:8" ht="15" thickBot="1" x14ac:dyDescent="0.25">
      <c r="B179" s="4" t="s">
        <v>43</v>
      </c>
      <c r="C179" s="5">
        <v>3</v>
      </c>
      <c r="D179" s="5">
        <v>5</v>
      </c>
      <c r="E179" s="6">
        <f t="shared" ref="E179:E185" si="26">IF(C179=0,"-",(D179-C179)/C179)</f>
        <v>0.66666666666666663</v>
      </c>
      <c r="H179" s="13"/>
    </row>
    <row r="180" spans="2:8" ht="15" thickBot="1" x14ac:dyDescent="0.25">
      <c r="B180" s="4" t="s">
        <v>47</v>
      </c>
      <c r="C180" s="5">
        <v>0</v>
      </c>
      <c r="D180" s="5">
        <v>2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17</v>
      </c>
      <c r="D182" s="5">
        <v>45</v>
      </c>
      <c r="E182" s="6">
        <f t="shared" si="26"/>
        <v>1.6470588235294117</v>
      </c>
      <c r="H182" s="13"/>
    </row>
    <row r="183" spans="2:8" ht="15" thickBot="1" x14ac:dyDescent="0.25">
      <c r="B183" s="4" t="s">
        <v>47</v>
      </c>
      <c r="C183" s="5">
        <v>15</v>
      </c>
      <c r="D183" s="5">
        <v>35</v>
      </c>
      <c r="E183" s="6">
        <f t="shared" si="26"/>
        <v>1.3333333333333333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2</v>
      </c>
      <c r="D185" s="5">
        <v>10</v>
      </c>
      <c r="E185" s="6">
        <f t="shared" si="26"/>
        <v>4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3</v>
      </c>
      <c r="D197" s="5">
        <v>6</v>
      </c>
      <c r="E197" s="6">
        <f t="shared" ref="E197:E200" si="27">IF(C197=0,"-",(D197-C197)/C197)</f>
        <v>1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3</v>
      </c>
      <c r="D199" s="5">
        <v>7</v>
      </c>
      <c r="E199" s="6">
        <f t="shared" si="27"/>
        <v>1.3333333333333333</v>
      </c>
    </row>
    <row r="200" spans="2:5" ht="15" thickBot="1" x14ac:dyDescent="0.25">
      <c r="B200" s="4" t="s">
        <v>85</v>
      </c>
      <c r="C200" s="5">
        <v>1</v>
      </c>
      <c r="D200" s="5">
        <v>4</v>
      </c>
      <c r="E200" s="6">
        <f t="shared" si="27"/>
        <v>3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3</v>
      </c>
      <c r="D208" s="5">
        <v>7</v>
      </c>
      <c r="E208" s="6">
        <f t="shared" si="28"/>
        <v>1.3333333333333333</v>
      </c>
    </row>
    <row r="209" spans="2:5" ht="20.100000000000001" customHeight="1" thickBot="1" x14ac:dyDescent="0.25">
      <c r="B209" s="17" t="s">
        <v>86</v>
      </c>
      <c r="C209" s="5">
        <v>3</v>
      </c>
      <c r="D209" s="5">
        <v>4</v>
      </c>
      <c r="E209" s="6">
        <f t="shared" si="28"/>
        <v>0.33333333333333331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3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6</v>
      </c>
      <c r="D221" s="5">
        <v>1</v>
      </c>
      <c r="E221" s="6">
        <f t="shared" ref="E221:E223" si="30">IF(C221=0,"-",(D221-C221)/C221)</f>
        <v>-0.83333333333333337</v>
      </c>
    </row>
    <row r="222" spans="2:5" ht="15" thickBot="1" x14ac:dyDescent="0.25">
      <c r="B222" s="16" t="s">
        <v>92</v>
      </c>
      <c r="C222" s="5">
        <v>3</v>
      </c>
      <c r="D222" s="5">
        <v>12</v>
      </c>
      <c r="E222" s="6">
        <f t="shared" si="30"/>
        <v>3</v>
      </c>
    </row>
    <row r="223" spans="2:5" ht="15" thickBot="1" x14ac:dyDescent="0.25">
      <c r="B223" s="16" t="s">
        <v>93</v>
      </c>
      <c r="C223" s="5">
        <v>8</v>
      </c>
      <c r="D223" s="5">
        <v>1</v>
      </c>
      <c r="E223" s="6">
        <f t="shared" si="30"/>
        <v>-0.875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2841</v>
      </c>
      <c r="D14" s="5">
        <v>2995</v>
      </c>
      <c r="E14" s="6">
        <f>IF(C14&gt;0,(D14-C14)/C14)</f>
        <v>5.4206265399507216E-2</v>
      </c>
    </row>
    <row r="15" spans="1:5" ht="20.100000000000001" customHeight="1" thickBot="1" x14ac:dyDescent="0.25">
      <c r="B15" s="4" t="s">
        <v>17</v>
      </c>
      <c r="C15" s="5">
        <v>2657</v>
      </c>
      <c r="D15" s="5">
        <v>2714</v>
      </c>
      <c r="E15" s="6">
        <f t="shared" ref="E15:E25" si="0">IF(C15&gt;0,(D15-C15)/C15)</f>
        <v>2.1452766277756868E-2</v>
      </c>
    </row>
    <row r="16" spans="1:5" ht="20.100000000000001" customHeight="1" thickBot="1" x14ac:dyDescent="0.25">
      <c r="B16" s="4" t="s">
        <v>18</v>
      </c>
      <c r="C16" s="5">
        <v>1842</v>
      </c>
      <c r="D16" s="5">
        <v>2035</v>
      </c>
      <c r="E16" s="6">
        <f t="shared" si="0"/>
        <v>0.10477741585233442</v>
      </c>
    </row>
    <row r="17" spans="2:5" ht="20.100000000000001" customHeight="1" thickBot="1" x14ac:dyDescent="0.25">
      <c r="B17" s="4" t="s">
        <v>19</v>
      </c>
      <c r="C17" s="5">
        <v>815</v>
      </c>
      <c r="D17" s="5">
        <v>679</v>
      </c>
      <c r="E17" s="6">
        <f t="shared" si="0"/>
        <v>-0.16687116564417179</v>
      </c>
    </row>
    <row r="18" spans="2:5" ht="20.100000000000001" customHeight="1" thickBot="1" x14ac:dyDescent="0.25">
      <c r="B18" s="4" t="s">
        <v>100</v>
      </c>
      <c r="C18" s="5">
        <v>0</v>
      </c>
      <c r="D18" s="5">
        <v>4</v>
      </c>
      <c r="E18" s="6" t="str">
        <f>IF(C18=0,"-",(D18-C18)/C18)</f>
        <v>-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0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0.30673692133985697</v>
      </c>
      <c r="D20" s="6">
        <f>D17/D15</f>
        <v>0.25018422991893885</v>
      </c>
      <c r="E20" s="6">
        <f t="shared" si="0"/>
        <v>-0.18436871301273552</v>
      </c>
    </row>
    <row r="21" spans="2:5" ht="30" customHeight="1" thickBot="1" x14ac:dyDescent="0.25">
      <c r="B21" s="4" t="s">
        <v>23</v>
      </c>
      <c r="C21" s="5">
        <v>412</v>
      </c>
      <c r="D21" s="5">
        <v>311</v>
      </c>
      <c r="E21" s="6">
        <f t="shared" si="0"/>
        <v>-0.24514563106796117</v>
      </c>
    </row>
    <row r="22" spans="2:5" ht="20.100000000000001" customHeight="1" thickBot="1" x14ac:dyDescent="0.25">
      <c r="B22" s="4" t="s">
        <v>24</v>
      </c>
      <c r="C22" s="5">
        <v>203</v>
      </c>
      <c r="D22" s="5">
        <v>181</v>
      </c>
      <c r="E22" s="6">
        <f t="shared" si="0"/>
        <v>-0.10837438423645321</v>
      </c>
    </row>
    <row r="23" spans="2:5" ht="20.100000000000001" customHeight="1" thickBot="1" x14ac:dyDescent="0.25">
      <c r="B23" s="4" t="s">
        <v>25</v>
      </c>
      <c r="C23" s="5">
        <v>209</v>
      </c>
      <c r="D23" s="5">
        <v>130</v>
      </c>
      <c r="E23" s="6">
        <f t="shared" si="0"/>
        <v>-0.37799043062200954</v>
      </c>
    </row>
    <row r="24" spans="2:5" ht="20.100000000000001" customHeight="1" thickBot="1" x14ac:dyDescent="0.25">
      <c r="B24" s="4" t="s">
        <v>21</v>
      </c>
      <c r="C24" s="6">
        <f>C23/C21</f>
        <v>0.50728155339805825</v>
      </c>
      <c r="D24" s="6">
        <f t="shared" ref="D24" si="1">D23/D21</f>
        <v>0.41800643086816719</v>
      </c>
      <c r="E24" s="6">
        <f t="shared" si="0"/>
        <v>-0.17598732288189051</v>
      </c>
    </row>
    <row r="25" spans="2:5" ht="20.100000000000001" customHeight="1" thickBot="1" x14ac:dyDescent="0.25">
      <c r="B25" s="7" t="s">
        <v>26</v>
      </c>
      <c r="C25" s="6">
        <v>0.23224610920024999</v>
      </c>
      <c r="D25" s="6">
        <v>0.23722843069984134</v>
      </c>
      <c r="E25" s="6">
        <f t="shared" si="0"/>
        <v>2.1452766277756826E-2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567</v>
      </c>
      <c r="D34" s="5">
        <v>440</v>
      </c>
      <c r="E34" s="6">
        <f>IF(C34&gt;0,(D34-C34)/C34,"-")</f>
        <v>-0.22398589065255731</v>
      </c>
    </row>
    <row r="35" spans="2:5" ht="20.100000000000001" customHeight="1" thickBot="1" x14ac:dyDescent="0.25">
      <c r="B35" s="4" t="s">
        <v>29</v>
      </c>
      <c r="C35" s="5">
        <v>10</v>
      </c>
      <c r="D35" s="5">
        <v>5</v>
      </c>
      <c r="E35" s="6">
        <f t="shared" ref="E35:E37" si="2">IF(C35&gt;0,(D35-C35)/C35,"-")</f>
        <v>-0.5</v>
      </c>
    </row>
    <row r="36" spans="2:5" ht="20.100000000000001" customHeight="1" thickBot="1" x14ac:dyDescent="0.25">
      <c r="B36" s="4" t="s">
        <v>28</v>
      </c>
      <c r="C36" s="5">
        <v>408</v>
      </c>
      <c r="D36" s="5">
        <v>297</v>
      </c>
      <c r="E36" s="6">
        <f t="shared" si="2"/>
        <v>-0.27205882352941174</v>
      </c>
    </row>
    <row r="37" spans="2:5" ht="20.100000000000001" customHeight="1" thickBot="1" x14ac:dyDescent="0.25">
      <c r="B37" s="4" t="s">
        <v>30</v>
      </c>
      <c r="C37" s="5">
        <v>149</v>
      </c>
      <c r="D37" s="5">
        <v>138</v>
      </c>
      <c r="E37" s="6">
        <f t="shared" si="2"/>
        <v>-7.3825503355704702E-2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715</v>
      </c>
      <c r="D44" s="5">
        <v>649</v>
      </c>
      <c r="E44" s="6">
        <f>IF(C44&gt;0,(D44-C44)/C44,"-")</f>
        <v>-9.2307692307692313E-2</v>
      </c>
    </row>
    <row r="45" spans="2:5" ht="20.100000000000001" customHeight="1" thickBot="1" x14ac:dyDescent="0.25">
      <c r="B45" s="4" t="s">
        <v>34</v>
      </c>
      <c r="C45" s="5">
        <v>38</v>
      </c>
      <c r="D45" s="5">
        <v>11</v>
      </c>
      <c r="E45" s="6">
        <f t="shared" ref="E45:E51" si="3">IF(C45&gt;0,(D45-C45)/C45,"-")</f>
        <v>-0.71052631578947367</v>
      </c>
    </row>
    <row r="46" spans="2:5" ht="20.100000000000001" customHeight="1" thickBot="1" x14ac:dyDescent="0.25">
      <c r="B46" s="4" t="s">
        <v>31</v>
      </c>
      <c r="C46" s="5">
        <v>99</v>
      </c>
      <c r="D46" s="5">
        <v>130</v>
      </c>
      <c r="E46" s="6">
        <f t="shared" si="3"/>
        <v>0.31313131313131315</v>
      </c>
    </row>
    <row r="47" spans="2:5" ht="20.100000000000001" customHeight="1" thickBot="1" x14ac:dyDescent="0.25">
      <c r="B47" s="4" t="s">
        <v>32</v>
      </c>
      <c r="C47" s="5">
        <v>1121</v>
      </c>
      <c r="D47" s="5">
        <v>963</v>
      </c>
      <c r="E47" s="6">
        <f t="shared" si="3"/>
        <v>-0.14094558429973239</v>
      </c>
    </row>
    <row r="48" spans="2:5" ht="20.100000000000001" customHeight="1" thickBot="1" x14ac:dyDescent="0.25">
      <c r="B48" s="4" t="s">
        <v>35</v>
      </c>
      <c r="C48" s="5">
        <v>206</v>
      </c>
      <c r="D48" s="5">
        <v>220</v>
      </c>
      <c r="E48" s="6">
        <f t="shared" si="3"/>
        <v>6.7961165048543687E-2</v>
      </c>
    </row>
    <row r="49" spans="2:5" ht="20.100000000000001" customHeight="1" thickBot="1" x14ac:dyDescent="0.25">
      <c r="B49" s="4" t="s">
        <v>67</v>
      </c>
      <c r="C49" s="5">
        <v>587</v>
      </c>
      <c r="D49" s="5">
        <v>1044</v>
      </c>
      <c r="E49" s="6">
        <f t="shared" si="3"/>
        <v>0.77853492333901197</v>
      </c>
    </row>
    <row r="50" spans="2:5" ht="20.100000000000001" customHeight="1" collapsed="1" thickBot="1" x14ac:dyDescent="0.25">
      <c r="B50" s="4" t="s">
        <v>36</v>
      </c>
      <c r="C50" s="6">
        <f>C44/(C44+C45)</f>
        <v>0.94953519256308105</v>
      </c>
      <c r="D50" s="6">
        <f>D44/(D44+D45)</f>
        <v>0.98333333333333328</v>
      </c>
      <c r="E50" s="6">
        <f t="shared" si="3"/>
        <v>3.5594405594405493E-2</v>
      </c>
    </row>
    <row r="51" spans="2:5" ht="20.100000000000001" customHeight="1" thickBot="1" x14ac:dyDescent="0.25">
      <c r="B51" s="4" t="s">
        <v>37</v>
      </c>
      <c r="C51" s="6">
        <f>C47/(C46+C47)</f>
        <v>0.91885245901639345</v>
      </c>
      <c r="D51" s="6">
        <f t="shared" ref="D51" si="4">D47/(D46+D47)</f>
        <v>0.88106129917657827</v>
      </c>
      <c r="E51" s="6">
        <f t="shared" si="3"/>
        <v>-4.1128648532180657E-2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754</v>
      </c>
      <c r="D58" s="5">
        <v>660</v>
      </c>
      <c r="E58" s="6">
        <f>IF(C58&gt;0,(D58-C58)/C58,"-")</f>
        <v>-0.12466843501326259</v>
      </c>
    </row>
    <row r="59" spans="2:5" ht="20.100000000000001" customHeight="1" thickBot="1" x14ac:dyDescent="0.25">
      <c r="B59" s="4" t="s">
        <v>41</v>
      </c>
      <c r="C59" s="5">
        <v>521</v>
      </c>
      <c r="D59" s="5">
        <v>469</v>
      </c>
      <c r="E59" s="6">
        <f t="shared" ref="E59:E63" si="5">IF(C59&gt;0,(D59-C59)/C59,"-")</f>
        <v>-9.9808061420345484E-2</v>
      </c>
    </row>
    <row r="60" spans="2:5" ht="20.100000000000001" customHeight="1" thickBot="1" x14ac:dyDescent="0.25">
      <c r="B60" s="4" t="s">
        <v>42</v>
      </c>
      <c r="C60" s="5">
        <v>195</v>
      </c>
      <c r="D60" s="5">
        <v>180</v>
      </c>
      <c r="E60" s="6">
        <f t="shared" si="5"/>
        <v>-7.6923076923076927E-2</v>
      </c>
    </row>
    <row r="61" spans="2:5" ht="20.100000000000001" customHeight="1" collapsed="1" thickBot="1" x14ac:dyDescent="0.25">
      <c r="B61" s="4" t="s">
        <v>98</v>
      </c>
      <c r="C61" s="6">
        <f>(C59+C60)/C58</f>
        <v>0.9496021220159151</v>
      </c>
      <c r="D61" s="6">
        <f>(D59+D60)/D58</f>
        <v>0.98333333333333328</v>
      </c>
      <c r="E61" s="6">
        <f t="shared" si="5"/>
        <v>3.5521415270018591E-2</v>
      </c>
    </row>
    <row r="62" spans="2:5" ht="20.100000000000001" customHeight="1" thickBot="1" x14ac:dyDescent="0.25">
      <c r="B62" s="4" t="s">
        <v>39</v>
      </c>
      <c r="C62" s="6">
        <v>0.9438405797101449</v>
      </c>
      <c r="D62" s="6">
        <v>0.97912317327766174</v>
      </c>
      <c r="E62" s="6">
        <f t="shared" si="5"/>
        <v>3.7381941745238574E-2</v>
      </c>
    </row>
    <row r="63" spans="2:5" ht="20.100000000000001" customHeight="1" thickBot="1" x14ac:dyDescent="0.25">
      <c r="B63" s="4" t="s">
        <v>40</v>
      </c>
      <c r="C63" s="6">
        <v>0.96534653465346532</v>
      </c>
      <c r="D63" s="6">
        <v>0.99447513812154698</v>
      </c>
      <c r="E63" s="6">
        <f t="shared" si="5"/>
        <v>3.0174245643858951E-2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2702</v>
      </c>
      <c r="D70" s="5">
        <v>2854</v>
      </c>
      <c r="E70" s="6">
        <f>IF(C70&gt;0,(D70-C70)/C70,"-")</f>
        <v>5.6254626202812734E-2</v>
      </c>
    </row>
    <row r="71" spans="2:5" ht="20.100000000000001" customHeight="1" thickBot="1" x14ac:dyDescent="0.25">
      <c r="B71" s="4" t="s">
        <v>45</v>
      </c>
      <c r="C71" s="5">
        <v>1464</v>
      </c>
      <c r="D71" s="5">
        <v>1234</v>
      </c>
      <c r="E71" s="6">
        <f t="shared" ref="E71:E77" si="6">IF(C71&gt;0,(D71-C71)/C71,"-")</f>
        <v>-0.15710382513661203</v>
      </c>
    </row>
    <row r="72" spans="2:5" ht="20.100000000000001" customHeight="1" thickBot="1" x14ac:dyDescent="0.25">
      <c r="B72" s="4" t="s">
        <v>43</v>
      </c>
      <c r="C72" s="5">
        <v>3</v>
      </c>
      <c r="D72" s="5">
        <v>8</v>
      </c>
      <c r="E72" s="6">
        <f t="shared" si="6"/>
        <v>1.6666666666666667</v>
      </c>
    </row>
    <row r="73" spans="2:5" ht="20.100000000000001" customHeight="1" thickBot="1" x14ac:dyDescent="0.25">
      <c r="B73" s="4" t="s">
        <v>46</v>
      </c>
      <c r="C73" s="5">
        <v>847</v>
      </c>
      <c r="D73" s="5">
        <v>1248</v>
      </c>
      <c r="E73" s="6">
        <f t="shared" si="6"/>
        <v>0.47343565525383707</v>
      </c>
    </row>
    <row r="74" spans="2:5" ht="20.100000000000001" customHeight="1" thickBot="1" x14ac:dyDescent="0.25">
      <c r="B74" s="4" t="s">
        <v>47</v>
      </c>
      <c r="C74" s="5">
        <v>208</v>
      </c>
      <c r="D74" s="5">
        <v>209</v>
      </c>
      <c r="E74" s="6">
        <f t="shared" si="6"/>
        <v>4.807692307692308E-3</v>
      </c>
    </row>
    <row r="75" spans="2:5" ht="20.100000000000001" customHeight="1" thickBot="1" x14ac:dyDescent="0.25">
      <c r="B75" s="4" t="s">
        <v>48</v>
      </c>
      <c r="C75" s="5">
        <v>178</v>
      </c>
      <c r="D75" s="5">
        <v>153</v>
      </c>
      <c r="E75" s="6">
        <f t="shared" si="6"/>
        <v>-0.1404494382022472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2</v>
      </c>
      <c r="D77" s="5">
        <v>2</v>
      </c>
      <c r="E77" s="6">
        <f t="shared" si="6"/>
        <v>0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87</v>
      </c>
      <c r="D90" s="5">
        <v>71</v>
      </c>
      <c r="E90" s="6">
        <f>IF(C90&gt;0,(D90-C90)/C90,"-")</f>
        <v>-0.18390804597701149</v>
      </c>
    </row>
    <row r="91" spans="2:5" ht="29.25" thickBot="1" x14ac:dyDescent="0.25">
      <c r="B91" s="4" t="s">
        <v>52</v>
      </c>
      <c r="C91" s="5">
        <v>58</v>
      </c>
      <c r="D91" s="5">
        <v>82</v>
      </c>
      <c r="E91" s="6">
        <f t="shared" ref="E91:E93" si="7">IF(C91&gt;0,(D91-C91)/C91,"-")</f>
        <v>0.41379310344827586</v>
      </c>
    </row>
    <row r="92" spans="2:5" ht="29.25" customHeight="1" thickBot="1" x14ac:dyDescent="0.25">
      <c r="B92" s="4" t="s">
        <v>53</v>
      </c>
      <c r="C92" s="5">
        <v>82</v>
      </c>
      <c r="D92" s="5">
        <v>67</v>
      </c>
      <c r="E92" s="6">
        <f t="shared" si="7"/>
        <v>-0.18292682926829268</v>
      </c>
    </row>
    <row r="93" spans="2:5" ht="29.25" customHeight="1" thickBot="1" x14ac:dyDescent="0.25">
      <c r="B93" s="4" t="s">
        <v>54</v>
      </c>
      <c r="C93" s="6">
        <f>(C90+C91)/(C90+C91+C92)</f>
        <v>0.63876651982378851</v>
      </c>
      <c r="D93" s="6">
        <f>(D90+D91)/(D90+D91+D92)</f>
        <v>0.69545454545454544</v>
      </c>
      <c r="E93" s="6">
        <f t="shared" si="7"/>
        <v>8.8746081504702215E-2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227</v>
      </c>
      <c r="D100" s="5">
        <v>220</v>
      </c>
      <c r="E100" s="6">
        <f>IF(C100&gt;0,(D100-C100)/C100,"-")</f>
        <v>-3.0837004405286344E-2</v>
      </c>
    </row>
    <row r="101" spans="2:5" ht="20.100000000000001" customHeight="1" thickBot="1" x14ac:dyDescent="0.25">
      <c r="B101" s="4" t="s">
        <v>41</v>
      </c>
      <c r="C101" s="5">
        <v>106</v>
      </c>
      <c r="D101" s="5">
        <v>108</v>
      </c>
      <c r="E101" s="6">
        <f t="shared" ref="E101:E105" si="8">IF(C101&gt;0,(D101-C101)/C101,"-")</f>
        <v>1.8867924528301886E-2</v>
      </c>
    </row>
    <row r="102" spans="2:5" ht="20.100000000000001" customHeight="1" thickBot="1" x14ac:dyDescent="0.25">
      <c r="B102" s="4" t="s">
        <v>42</v>
      </c>
      <c r="C102" s="5">
        <v>39</v>
      </c>
      <c r="D102" s="5">
        <v>45</v>
      </c>
      <c r="E102" s="6">
        <f t="shared" si="8"/>
        <v>0.15384615384615385</v>
      </c>
    </row>
    <row r="103" spans="2:5" ht="20.100000000000001" customHeight="1" thickBot="1" x14ac:dyDescent="0.25">
      <c r="B103" s="4" t="s">
        <v>98</v>
      </c>
      <c r="C103" s="6">
        <f>(C101+C102)/C100</f>
        <v>0.63876651982378851</v>
      </c>
      <c r="D103" s="6">
        <f>(D101+D102)/D100</f>
        <v>0.69545454545454544</v>
      </c>
      <c r="E103" s="6">
        <f t="shared" si="8"/>
        <v>8.8746081504702215E-2</v>
      </c>
    </row>
    <row r="104" spans="2:5" ht="20.100000000000001" customHeight="1" thickBot="1" x14ac:dyDescent="0.25">
      <c r="B104" s="4" t="s">
        <v>39</v>
      </c>
      <c r="C104" s="6">
        <v>0.61988304093567248</v>
      </c>
      <c r="D104" s="6">
        <v>0.63157894736842102</v>
      </c>
      <c r="E104" s="6">
        <f t="shared" si="8"/>
        <v>1.8867924528301886E-2</v>
      </c>
    </row>
    <row r="105" spans="2:5" ht="20.100000000000001" customHeight="1" thickBot="1" x14ac:dyDescent="0.25">
      <c r="B105" s="4" t="s">
        <v>40</v>
      </c>
      <c r="C105" s="6">
        <v>0.6964285714285714</v>
      </c>
      <c r="D105" s="6">
        <v>0.91836734693877553</v>
      </c>
      <c r="E105" s="6">
        <f t="shared" si="8"/>
        <v>0.31868131868131877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191</v>
      </c>
      <c r="D112" s="5">
        <v>170</v>
      </c>
      <c r="E112" s="6">
        <f>IF(C112&gt;0,(D112-C112)/C112,"-")</f>
        <v>-0.1099476439790576</v>
      </c>
    </row>
    <row r="113" spans="2:14" ht="15" thickBot="1" x14ac:dyDescent="0.25">
      <c r="B113" s="4" t="s">
        <v>56</v>
      </c>
      <c r="C113" s="5">
        <v>105</v>
      </c>
      <c r="D113" s="5">
        <v>70</v>
      </c>
      <c r="E113" s="6">
        <f t="shared" ref="E113:E114" si="9">IF(C113&gt;0,(D113-C113)/C113,"-")</f>
        <v>-0.33333333333333331</v>
      </c>
    </row>
    <row r="114" spans="2:14" ht="15" thickBot="1" x14ac:dyDescent="0.25">
      <c r="B114" s="4" t="s">
        <v>57</v>
      </c>
      <c r="C114" s="5">
        <v>86</v>
      </c>
      <c r="D114" s="5">
        <v>100</v>
      </c>
      <c r="E114" s="6">
        <f t="shared" si="9"/>
        <v>0.16279069767441862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</v>
      </c>
      <c r="D128" s="10">
        <v>2</v>
      </c>
      <c r="E128" s="10">
        <v>0</v>
      </c>
      <c r="F128" s="10">
        <v>3</v>
      </c>
      <c r="G128" s="10">
        <v>2</v>
      </c>
      <c r="H128" s="10">
        <v>0</v>
      </c>
      <c r="I128" s="10">
        <v>0</v>
      </c>
      <c r="J128" s="10">
        <v>2</v>
      </c>
      <c r="K128" s="6">
        <f>IF(C128=0,"-",(G128-C128)/C128)</f>
        <v>1</v>
      </c>
      <c r="L128" s="6">
        <f t="shared" ref="L128:N133" si="10">IF(D128=0,"-",(H128-D128)/D128)</f>
        <v>-1</v>
      </c>
      <c r="M128" s="6" t="str">
        <f t="shared" si="10"/>
        <v>-</v>
      </c>
      <c r="N128" s="6">
        <f t="shared" si="10"/>
        <v>-0.33333333333333331</v>
      </c>
    </row>
    <row r="129" spans="2:14" ht="15" thickBot="1" x14ac:dyDescent="0.25">
      <c r="B129" s="4" t="s">
        <v>64</v>
      </c>
      <c r="C129" s="10">
        <v>3</v>
      </c>
      <c r="D129" s="10">
        <v>0</v>
      </c>
      <c r="E129" s="10">
        <v>0</v>
      </c>
      <c r="F129" s="10">
        <v>3</v>
      </c>
      <c r="G129" s="10">
        <v>1</v>
      </c>
      <c r="H129" s="10">
        <v>0</v>
      </c>
      <c r="I129" s="10">
        <v>0</v>
      </c>
      <c r="J129" s="10">
        <v>1</v>
      </c>
      <c r="K129" s="6">
        <f t="shared" ref="K129:K133" si="11">IF(C129=0,"-",(G129-C129)/C129)</f>
        <v>-0.66666666666666663</v>
      </c>
      <c r="L129" s="6" t="str">
        <f t="shared" si="10"/>
        <v>-</v>
      </c>
      <c r="M129" s="6" t="str">
        <f t="shared" si="10"/>
        <v>-</v>
      </c>
      <c r="N129" s="6">
        <f t="shared" si="10"/>
        <v>-0.66666666666666663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4</v>
      </c>
      <c r="D133" s="10">
        <v>2</v>
      </c>
      <c r="E133" s="10">
        <v>0</v>
      </c>
      <c r="F133" s="10">
        <v>6</v>
      </c>
      <c r="G133" s="10">
        <v>3</v>
      </c>
      <c r="H133" s="10">
        <v>0</v>
      </c>
      <c r="I133" s="10">
        <v>0</v>
      </c>
      <c r="J133" s="10">
        <v>3</v>
      </c>
      <c r="K133" s="6">
        <f t="shared" si="11"/>
        <v>-0.25</v>
      </c>
      <c r="L133" s="6">
        <f t="shared" si="10"/>
        <v>-1</v>
      </c>
      <c r="M133" s="6" t="str">
        <f t="shared" si="10"/>
        <v>-</v>
      </c>
      <c r="N133" s="6">
        <f t="shared" si="10"/>
        <v>-0.5</v>
      </c>
    </row>
    <row r="134" spans="2:14" ht="15" thickBot="1" x14ac:dyDescent="0.25">
      <c r="B134" s="4" t="s">
        <v>36</v>
      </c>
      <c r="C134" s="6">
        <f>IF(C128=0,"-",C128/(C128+C129))</f>
        <v>0.25</v>
      </c>
      <c r="D134" s="6">
        <f>IF(D128=0,"-",D128/(D128+D129))</f>
        <v>1</v>
      </c>
      <c r="E134" s="6" t="str">
        <f t="shared" ref="E134:J134" si="12">IF(E128=0,"-",E128/(E128+E129))</f>
        <v>-</v>
      </c>
      <c r="F134" s="6">
        <f t="shared" si="12"/>
        <v>0.5</v>
      </c>
      <c r="G134" s="6">
        <f t="shared" si="12"/>
        <v>0.66666666666666663</v>
      </c>
      <c r="H134" s="6" t="str">
        <f t="shared" si="12"/>
        <v>-</v>
      </c>
      <c r="I134" s="6" t="str">
        <f t="shared" si="12"/>
        <v>-</v>
      </c>
      <c r="J134" s="6">
        <f t="shared" si="12"/>
        <v>0.66666666666666663</v>
      </c>
      <c r="K134" s="6">
        <f>IF(OR(C134="-",G134="-"),"-",(G134-C134)/C134)</f>
        <v>1.6666666666666665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>
        <f t="shared" si="13"/>
        <v>0.33333333333333326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9</v>
      </c>
      <c r="D143" s="10">
        <v>0</v>
      </c>
      <c r="E143" s="10">
        <v>0</v>
      </c>
      <c r="F143" s="10">
        <v>9</v>
      </c>
      <c r="G143" s="10">
        <v>12</v>
      </c>
      <c r="H143" s="10">
        <v>0</v>
      </c>
      <c r="I143" s="10">
        <v>0</v>
      </c>
      <c r="J143" s="10">
        <v>12</v>
      </c>
      <c r="K143" s="6">
        <f>IF(C143=0,"-",(G143-C143)/C143)</f>
        <v>0.33333333333333331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0.33333333333333331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4</v>
      </c>
      <c r="H144" s="10">
        <v>0</v>
      </c>
      <c r="I144" s="10">
        <v>0</v>
      </c>
      <c r="J144" s="10">
        <v>4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35</v>
      </c>
      <c r="D145" s="10">
        <v>0</v>
      </c>
      <c r="E145" s="10">
        <v>5</v>
      </c>
      <c r="F145" s="10">
        <v>40</v>
      </c>
      <c r="G145" s="10">
        <v>29</v>
      </c>
      <c r="H145" s="10">
        <v>0</v>
      </c>
      <c r="I145" s="10">
        <v>1</v>
      </c>
      <c r="J145" s="10">
        <v>30</v>
      </c>
      <c r="K145" s="6">
        <f t="shared" si="16"/>
        <v>-0.17142857142857143</v>
      </c>
      <c r="L145" s="6" t="str">
        <f t="shared" si="15"/>
        <v>-</v>
      </c>
      <c r="M145" s="6">
        <f t="shared" si="15"/>
        <v>-0.8</v>
      </c>
      <c r="N145" s="6">
        <f t="shared" si="15"/>
        <v>-0.25</v>
      </c>
    </row>
    <row r="146" spans="2:14" ht="15" thickBot="1" x14ac:dyDescent="0.25">
      <c r="B146" s="4" t="s">
        <v>74</v>
      </c>
      <c r="C146" s="10">
        <v>0</v>
      </c>
      <c r="D146" s="10">
        <v>0</v>
      </c>
      <c r="E146" s="10">
        <v>0</v>
      </c>
      <c r="F146" s="10">
        <v>0</v>
      </c>
      <c r="G146" s="10">
        <v>11</v>
      </c>
      <c r="H146" s="10">
        <v>0</v>
      </c>
      <c r="I146" s="10">
        <v>1</v>
      </c>
      <c r="J146" s="10">
        <v>12</v>
      </c>
      <c r="K146" s="6" t="str">
        <f t="shared" si="16"/>
        <v>-</v>
      </c>
      <c r="L146" s="6" t="str">
        <f t="shared" si="15"/>
        <v>-</v>
      </c>
      <c r="M146" s="6" t="str">
        <f t="shared" si="15"/>
        <v>-</v>
      </c>
      <c r="N146" s="6" t="str">
        <f t="shared" si="15"/>
        <v>-</v>
      </c>
    </row>
    <row r="147" spans="2:14" ht="15" thickBot="1" x14ac:dyDescent="0.25">
      <c r="B147" s="4" t="s">
        <v>75</v>
      </c>
      <c r="C147" s="10">
        <v>2</v>
      </c>
      <c r="D147" s="10">
        <v>0</v>
      </c>
      <c r="E147" s="10">
        <v>0</v>
      </c>
      <c r="F147" s="10">
        <v>2</v>
      </c>
      <c r="G147" s="10">
        <v>0</v>
      </c>
      <c r="H147" s="10">
        <v>0</v>
      </c>
      <c r="I147" s="10">
        <v>0</v>
      </c>
      <c r="J147" s="10">
        <v>0</v>
      </c>
      <c r="K147" s="6">
        <f t="shared" si="16"/>
        <v>-1</v>
      </c>
      <c r="L147" s="6" t="str">
        <f t="shared" si="15"/>
        <v>-</v>
      </c>
      <c r="M147" s="6" t="str">
        <f t="shared" si="15"/>
        <v>-</v>
      </c>
      <c r="N147" s="6">
        <f t="shared" si="15"/>
        <v>-1</v>
      </c>
    </row>
    <row r="148" spans="2:14" ht="15" thickBot="1" x14ac:dyDescent="0.25">
      <c r="B148" s="7" t="s">
        <v>68</v>
      </c>
      <c r="C148" s="10">
        <v>46</v>
      </c>
      <c r="D148" s="10">
        <v>0</v>
      </c>
      <c r="E148" s="10">
        <v>5</v>
      </c>
      <c r="F148" s="10">
        <v>51</v>
      </c>
      <c r="G148" s="10">
        <v>56</v>
      </c>
      <c r="H148" s="10">
        <v>0</v>
      </c>
      <c r="I148" s="10">
        <v>2</v>
      </c>
      <c r="J148" s="10">
        <v>58</v>
      </c>
      <c r="K148" s="6"/>
      <c r="L148" s="6"/>
      <c r="M148" s="6"/>
      <c r="N148" s="6"/>
    </row>
    <row r="149" spans="2:14" ht="29.25" thickBot="1" x14ac:dyDescent="0.25">
      <c r="B149" s="7" t="s">
        <v>76</v>
      </c>
      <c r="C149" s="6">
        <f t="shared" ref="C149:J150" si="17">IF(C143=0,"-",(C143/(C143+C145)))</f>
        <v>0.20454545454545456</v>
      </c>
      <c r="D149" s="6" t="str">
        <f t="shared" si="17"/>
        <v>-</v>
      </c>
      <c r="E149" s="6" t="str">
        <f t="shared" si="17"/>
        <v>-</v>
      </c>
      <c r="F149" s="6">
        <f t="shared" si="17"/>
        <v>0.18367346938775511</v>
      </c>
      <c r="G149" s="6">
        <f t="shared" si="17"/>
        <v>0.29268292682926828</v>
      </c>
      <c r="H149" s="6" t="str">
        <f t="shared" si="17"/>
        <v>-</v>
      </c>
      <c r="I149" s="6" t="str">
        <f t="shared" si="17"/>
        <v>-</v>
      </c>
      <c r="J149" s="6">
        <f t="shared" si="17"/>
        <v>0.2857142857142857</v>
      </c>
      <c r="K149" s="6">
        <f>IF(OR(C149="-",G149="-"),"-",(G149-C149)/C149)</f>
        <v>0.43089430894308928</v>
      </c>
      <c r="L149" s="6" t="str">
        <f t="shared" ref="L149:N150" si="18">IF(OR(D149="-",H149="-"),"-",(H149-D149)/D149)</f>
        <v>-</v>
      </c>
      <c r="M149" s="6" t="str">
        <f t="shared" si="18"/>
        <v>-</v>
      </c>
      <c r="N149" s="6">
        <f t="shared" si="18"/>
        <v>0.55555555555555536</v>
      </c>
    </row>
    <row r="150" spans="2:14" ht="29.25" thickBot="1" x14ac:dyDescent="0.25">
      <c r="B150" s="7" t="s">
        <v>77</v>
      </c>
      <c r="C150" s="6" t="str">
        <f t="shared" si="17"/>
        <v>-</v>
      </c>
      <c r="D150" s="6" t="str">
        <f t="shared" si="17"/>
        <v>-</v>
      </c>
      <c r="E150" s="6" t="str">
        <f t="shared" si="17"/>
        <v>-</v>
      </c>
      <c r="F150" s="6" t="str">
        <f t="shared" si="17"/>
        <v>-</v>
      </c>
      <c r="G150" s="6">
        <f t="shared" si="17"/>
        <v>0.26666666666666666</v>
      </c>
      <c r="H150" s="6" t="str">
        <f t="shared" si="17"/>
        <v>-</v>
      </c>
      <c r="I150" s="6" t="str">
        <f t="shared" si="17"/>
        <v>-</v>
      </c>
      <c r="J150" s="6">
        <f t="shared" si="17"/>
        <v>0.25</v>
      </c>
      <c r="K150" s="6" t="str">
        <f>IF(OR(C150="-",G150="-"),"-",(G150-C150)/C150)</f>
        <v>-</v>
      </c>
      <c r="L150" s="6" t="str">
        <f t="shared" si="18"/>
        <v>-</v>
      </c>
      <c r="M150" s="6" t="str">
        <f t="shared" si="18"/>
        <v>-</v>
      </c>
      <c r="N150" s="6" t="str">
        <f t="shared" si="18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35</v>
      </c>
      <c r="D157" s="19">
        <v>40</v>
      </c>
      <c r="E157" s="18">
        <f>IF(C157=0,"-",(D157-C157)/C157)</f>
        <v>0.14285714285714285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8</v>
      </c>
      <c r="D158" s="19">
        <v>13</v>
      </c>
      <c r="E158" s="18">
        <f t="shared" ref="E158:E159" si="19">IF(C158=0,"-",(D158-C158)/C158)</f>
        <v>0.625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1</v>
      </c>
      <c r="D159" s="19">
        <v>3</v>
      </c>
      <c r="E159" s="18">
        <f t="shared" si="19"/>
        <v>2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0.79545454545454541</v>
      </c>
      <c r="D160" s="18">
        <f>IF(D157=0,"-",D157/(D157+D158+D159))</f>
        <v>0.7142857142857143</v>
      </c>
      <c r="E160" s="18">
        <f>IF(OR(C160="-",D160="-"),"-",(D160-C160)/C160)</f>
        <v>-0.10204081632653055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6</v>
      </c>
      <c r="D166" s="5">
        <v>3</v>
      </c>
      <c r="E166" s="6">
        <f>IF(C166=0,"-",(D166-C166)/C166)</f>
        <v>-0.5</v>
      </c>
    </row>
    <row r="167" spans="2:14" ht="20.100000000000001" customHeight="1" thickBot="1" x14ac:dyDescent="0.25">
      <c r="B167" s="4" t="s">
        <v>41</v>
      </c>
      <c r="C167" s="5">
        <v>1</v>
      </c>
      <c r="D167" s="5">
        <v>2</v>
      </c>
      <c r="E167" s="6">
        <f t="shared" ref="E167:E168" si="20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2</v>
      </c>
      <c r="D168" s="5">
        <v>0</v>
      </c>
      <c r="E168" s="6">
        <f t="shared" si="20"/>
        <v>-1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0.5</v>
      </c>
      <c r="D169" s="6">
        <f>IF(D166=0,"-",(D167+D168)/D166)</f>
        <v>0.66666666666666663</v>
      </c>
      <c r="E169" s="6">
        <f t="shared" ref="E169:E171" si="21">IF(OR(C169="-",D169="-"),"-",(D169-C169)/C169)</f>
        <v>0.33333333333333326</v>
      </c>
    </row>
    <row r="170" spans="2:14" ht="20.100000000000001" customHeight="1" thickBot="1" x14ac:dyDescent="0.25">
      <c r="B170" s="4" t="s">
        <v>39</v>
      </c>
      <c r="C170" s="6">
        <v>0.33333333333333331</v>
      </c>
      <c r="D170" s="6">
        <v>1</v>
      </c>
      <c r="E170" s="6">
        <f t="shared" si="21"/>
        <v>2.0000000000000004</v>
      </c>
    </row>
    <row r="171" spans="2:14" ht="20.100000000000001" customHeight="1" thickBot="1" x14ac:dyDescent="0.25">
      <c r="B171" s="4" t="s">
        <v>40</v>
      </c>
      <c r="C171" s="6">
        <v>0.66666666666666663</v>
      </c>
      <c r="D171" s="6" t="s">
        <v>105</v>
      </c>
      <c r="E171" s="6" t="str">
        <f t="shared" si="21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0</v>
      </c>
      <c r="D178" s="5">
        <v>3</v>
      </c>
      <c r="E178" s="6" t="str">
        <f>IF(C178=0,"-",(D178-C178)/C178)</f>
        <v>-</v>
      </c>
      <c r="H178" s="13"/>
    </row>
    <row r="179" spans="2:8" ht="15" thickBot="1" x14ac:dyDescent="0.25">
      <c r="B179" s="4" t="s">
        <v>43</v>
      </c>
      <c r="C179" s="5">
        <v>0</v>
      </c>
      <c r="D179" s="5">
        <v>2</v>
      </c>
      <c r="E179" s="6" t="str">
        <f t="shared" ref="E179:E185" si="22">IF(C179=0,"-",(D179-C179)/C179)</f>
        <v>-</v>
      </c>
      <c r="H179" s="13"/>
    </row>
    <row r="180" spans="2:8" ht="15" thickBot="1" x14ac:dyDescent="0.25">
      <c r="B180" s="4" t="s">
        <v>47</v>
      </c>
      <c r="C180" s="5">
        <v>0</v>
      </c>
      <c r="D180" s="5">
        <v>0</v>
      </c>
      <c r="E180" s="6" t="str">
        <f t="shared" si="22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1</v>
      </c>
      <c r="E181" s="6" t="str">
        <f t="shared" si="22"/>
        <v>-</v>
      </c>
      <c r="H181" s="13"/>
    </row>
    <row r="182" spans="2:8" ht="15" thickBot="1" x14ac:dyDescent="0.25">
      <c r="B182" s="15" t="s">
        <v>79</v>
      </c>
      <c r="C182" s="5">
        <v>51</v>
      </c>
      <c r="D182" s="5">
        <v>81</v>
      </c>
      <c r="E182" s="6">
        <f t="shared" si="22"/>
        <v>0.58823529411764708</v>
      </c>
      <c r="H182" s="13"/>
    </row>
    <row r="183" spans="2:8" ht="15" thickBot="1" x14ac:dyDescent="0.25">
      <c r="B183" s="4" t="s">
        <v>47</v>
      </c>
      <c r="C183" s="5">
        <v>46</v>
      </c>
      <c r="D183" s="5">
        <v>79</v>
      </c>
      <c r="E183" s="6">
        <f t="shared" si="22"/>
        <v>0.71739130434782605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2"/>
        <v>-</v>
      </c>
      <c r="H184" s="13"/>
    </row>
    <row r="185" spans="2:8" ht="15" thickBot="1" x14ac:dyDescent="0.25">
      <c r="B185" s="4" t="s">
        <v>80</v>
      </c>
      <c r="C185" s="5">
        <v>5</v>
      </c>
      <c r="D185" s="5">
        <v>2</v>
      </c>
      <c r="E185" s="6">
        <f t="shared" si="22"/>
        <v>-0.6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11</v>
      </c>
      <c r="D197" s="5">
        <v>9</v>
      </c>
      <c r="E197" s="6">
        <f t="shared" ref="E197:E200" si="23">IF(C197=0,"-",(D197-C197)/C197)</f>
        <v>-0.18181818181818182</v>
      </c>
    </row>
    <row r="198" spans="2:5" ht="15" thickBot="1" x14ac:dyDescent="0.25">
      <c r="B198" s="4" t="s">
        <v>83</v>
      </c>
      <c r="C198" s="5">
        <v>0</v>
      </c>
      <c r="D198" s="5">
        <v>0</v>
      </c>
      <c r="E198" s="6" t="str">
        <f t="shared" si="23"/>
        <v>-</v>
      </c>
    </row>
    <row r="199" spans="2:5" ht="15" thickBot="1" x14ac:dyDescent="0.25">
      <c r="B199" s="4" t="s">
        <v>84</v>
      </c>
      <c r="C199" s="5">
        <v>11</v>
      </c>
      <c r="D199" s="5">
        <v>9</v>
      </c>
      <c r="E199" s="6">
        <f t="shared" si="23"/>
        <v>-0.18181818181818182</v>
      </c>
    </row>
    <row r="200" spans="2:5" ht="15" thickBot="1" x14ac:dyDescent="0.25">
      <c r="B200" s="4" t="s">
        <v>85</v>
      </c>
      <c r="C200" s="5">
        <v>11</v>
      </c>
      <c r="D200" s="5">
        <v>8</v>
      </c>
      <c r="E200" s="6">
        <f t="shared" si="23"/>
        <v>-0.27272727272727271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4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11</v>
      </c>
      <c r="D208" s="5">
        <v>10</v>
      </c>
      <c r="E208" s="6">
        <f t="shared" si="24"/>
        <v>-9.0909090909090912E-2</v>
      </c>
    </row>
    <row r="209" spans="2:5" ht="20.100000000000001" customHeight="1" thickBot="1" x14ac:dyDescent="0.25">
      <c r="B209" s="17" t="s">
        <v>86</v>
      </c>
      <c r="C209" s="5">
        <v>8</v>
      </c>
      <c r="D209" s="5">
        <v>10</v>
      </c>
      <c r="E209" s="6">
        <f t="shared" si="24"/>
        <v>0.25</v>
      </c>
    </row>
    <row r="210" spans="2:5" ht="20.100000000000001" customHeight="1" thickBot="1" x14ac:dyDescent="0.25">
      <c r="B210" s="17" t="s">
        <v>87</v>
      </c>
      <c r="C210" s="5">
        <v>3</v>
      </c>
      <c r="D210" s="5">
        <v>0</v>
      </c>
      <c r="E210" s="6">
        <f t="shared" si="24"/>
        <v>-1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5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5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8</v>
      </c>
      <c r="D221" s="5">
        <v>14</v>
      </c>
      <c r="E221" s="6">
        <f t="shared" ref="E221:E223" si="26">IF(C221=0,"-",(D221-C221)/C221)</f>
        <v>0.75</v>
      </c>
    </row>
    <row r="222" spans="2:5" ht="15" thickBot="1" x14ac:dyDescent="0.25">
      <c r="B222" s="16" t="s">
        <v>92</v>
      </c>
      <c r="C222" s="5">
        <v>17</v>
      </c>
      <c r="D222" s="5">
        <v>12</v>
      </c>
      <c r="E222" s="6">
        <f t="shared" si="26"/>
        <v>-0.29411764705882354</v>
      </c>
    </row>
    <row r="223" spans="2:5" ht="15" thickBot="1" x14ac:dyDescent="0.25">
      <c r="B223" s="16" t="s">
        <v>93</v>
      </c>
      <c r="C223" s="5">
        <v>13</v>
      </c>
      <c r="D223" s="5">
        <v>21</v>
      </c>
      <c r="E223" s="6">
        <f t="shared" si="26"/>
        <v>0.61538461538461542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545</v>
      </c>
      <c r="D14" s="5">
        <v>487</v>
      </c>
      <c r="E14" s="6">
        <f>IF(C14&gt;0,(D14-C14)/C14)</f>
        <v>-0.10642201834862386</v>
      </c>
    </row>
    <row r="15" spans="1:5" ht="20.100000000000001" customHeight="1" thickBot="1" x14ac:dyDescent="0.25">
      <c r="B15" s="4" t="s">
        <v>17</v>
      </c>
      <c r="C15" s="5">
        <v>488</v>
      </c>
      <c r="D15" s="5">
        <v>449</v>
      </c>
      <c r="E15" s="6">
        <f t="shared" ref="E15:E25" si="0">IF(C15&gt;0,(D15-C15)/C15)</f>
        <v>-7.9918032786885251E-2</v>
      </c>
    </row>
    <row r="16" spans="1:5" ht="20.100000000000001" customHeight="1" thickBot="1" x14ac:dyDescent="0.25">
      <c r="B16" s="4" t="s">
        <v>18</v>
      </c>
      <c r="C16" s="5">
        <v>315</v>
      </c>
      <c r="D16" s="5">
        <v>283</v>
      </c>
      <c r="E16" s="6">
        <f t="shared" si="0"/>
        <v>-0.10158730158730159</v>
      </c>
    </row>
    <row r="17" spans="2:5" ht="20.100000000000001" customHeight="1" thickBot="1" x14ac:dyDescent="0.25">
      <c r="B17" s="4" t="s">
        <v>19</v>
      </c>
      <c r="C17" s="5">
        <v>173</v>
      </c>
      <c r="D17" s="5">
        <v>166</v>
      </c>
      <c r="E17" s="6">
        <f t="shared" si="0"/>
        <v>-4.046242774566474E-2</v>
      </c>
    </row>
    <row r="18" spans="2:5" ht="20.100000000000001" customHeight="1" thickBot="1" x14ac:dyDescent="0.25">
      <c r="B18" s="4" t="s">
        <v>100</v>
      </c>
      <c r="C18" s="5">
        <v>0</v>
      </c>
      <c r="D18" s="5">
        <v>0</v>
      </c>
      <c r="E18" s="6" t="str">
        <f>IF(C18=0,"-",(D18-C18)/C18)</f>
        <v>-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1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0.35450819672131145</v>
      </c>
      <c r="D20" s="6">
        <f>D17/D15</f>
        <v>0.36971046770601335</v>
      </c>
      <c r="E20" s="6">
        <f t="shared" si="0"/>
        <v>4.2882706592685109E-2</v>
      </c>
    </row>
    <row r="21" spans="2:5" ht="30" customHeight="1" thickBot="1" x14ac:dyDescent="0.25">
      <c r="B21" s="4" t="s">
        <v>23</v>
      </c>
      <c r="C21" s="5">
        <v>73</v>
      </c>
      <c r="D21" s="5">
        <v>118</v>
      </c>
      <c r="E21" s="6">
        <f t="shared" si="0"/>
        <v>0.61643835616438358</v>
      </c>
    </row>
    <row r="22" spans="2:5" ht="20.100000000000001" customHeight="1" thickBot="1" x14ac:dyDescent="0.25">
      <c r="B22" s="4" t="s">
        <v>24</v>
      </c>
      <c r="C22" s="5">
        <v>44</v>
      </c>
      <c r="D22" s="5">
        <v>69</v>
      </c>
      <c r="E22" s="6">
        <f t="shared" si="0"/>
        <v>0.56818181818181823</v>
      </c>
    </row>
    <row r="23" spans="2:5" ht="20.100000000000001" customHeight="1" thickBot="1" x14ac:dyDescent="0.25">
      <c r="B23" s="4" t="s">
        <v>25</v>
      </c>
      <c r="C23" s="5">
        <v>29</v>
      </c>
      <c r="D23" s="5">
        <v>49</v>
      </c>
      <c r="E23" s="6">
        <f t="shared" si="0"/>
        <v>0.68965517241379315</v>
      </c>
    </row>
    <row r="24" spans="2:5" ht="20.100000000000001" customHeight="1" thickBot="1" x14ac:dyDescent="0.25">
      <c r="B24" s="4" t="s">
        <v>21</v>
      </c>
      <c r="C24" s="6">
        <f>C23/C21</f>
        <v>0.39726027397260272</v>
      </c>
      <c r="D24" s="6">
        <f t="shared" ref="D24" si="1">D23/D21</f>
        <v>0.4152542372881356</v>
      </c>
      <c r="E24" s="6">
        <f t="shared" si="0"/>
        <v>4.5295149035651731E-2</v>
      </c>
    </row>
    <row r="25" spans="2:5" ht="20.100000000000001" customHeight="1" thickBot="1" x14ac:dyDescent="0.25">
      <c r="B25" s="7" t="s">
        <v>26</v>
      </c>
      <c r="C25" s="6">
        <v>0.15939221917736632</v>
      </c>
      <c r="D25" s="6">
        <v>0.14665390657917513</v>
      </c>
      <c r="E25" s="6">
        <f t="shared" si="0"/>
        <v>-7.9918032786885446E-2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114</v>
      </c>
      <c r="D34" s="5">
        <v>120</v>
      </c>
      <c r="E34" s="6">
        <f>IF(C34&gt;0,(D34-C34)/C34,"-")</f>
        <v>5.2631578947368418E-2</v>
      </c>
    </row>
    <row r="35" spans="2:5" ht="20.100000000000001" customHeight="1" thickBot="1" x14ac:dyDescent="0.25">
      <c r="B35" s="4" t="s">
        <v>29</v>
      </c>
      <c r="C35" s="5">
        <v>0</v>
      </c>
      <c r="D35" s="5">
        <v>0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76</v>
      </c>
      <c r="D36" s="5">
        <v>71</v>
      </c>
      <c r="E36" s="6">
        <f t="shared" si="2"/>
        <v>-6.5789473684210523E-2</v>
      </c>
    </row>
    <row r="37" spans="2:5" ht="20.100000000000001" customHeight="1" thickBot="1" x14ac:dyDescent="0.25">
      <c r="B37" s="4" t="s">
        <v>30</v>
      </c>
      <c r="C37" s="5">
        <v>38</v>
      </c>
      <c r="D37" s="5">
        <v>49</v>
      </c>
      <c r="E37" s="6">
        <f t="shared" si="2"/>
        <v>0.28947368421052633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98</v>
      </c>
      <c r="D44" s="5">
        <v>88</v>
      </c>
      <c r="E44" s="6">
        <f>IF(C44&gt;0,(D44-C44)/C44,"-")</f>
        <v>-0.10204081632653061</v>
      </c>
    </row>
    <row r="45" spans="2:5" ht="20.100000000000001" customHeight="1" thickBot="1" x14ac:dyDescent="0.25">
      <c r="B45" s="4" t="s">
        <v>34</v>
      </c>
      <c r="C45" s="5">
        <v>4</v>
      </c>
      <c r="D45" s="5">
        <v>8</v>
      </c>
      <c r="E45" s="6">
        <f t="shared" ref="E45:E51" si="3">IF(C45&gt;0,(D45-C45)/C45,"-")</f>
        <v>1</v>
      </c>
    </row>
    <row r="46" spans="2:5" ht="20.100000000000001" customHeight="1" thickBot="1" x14ac:dyDescent="0.25">
      <c r="B46" s="4" t="s">
        <v>31</v>
      </c>
      <c r="C46" s="5">
        <v>11</v>
      </c>
      <c r="D46" s="5">
        <v>6</v>
      </c>
      <c r="E46" s="6">
        <f t="shared" si="3"/>
        <v>-0.45454545454545453</v>
      </c>
    </row>
    <row r="47" spans="2:5" ht="20.100000000000001" customHeight="1" thickBot="1" x14ac:dyDescent="0.25">
      <c r="B47" s="4" t="s">
        <v>32</v>
      </c>
      <c r="C47" s="5">
        <v>168</v>
      </c>
      <c r="D47" s="5">
        <v>199</v>
      </c>
      <c r="E47" s="6">
        <f t="shared" si="3"/>
        <v>0.18452380952380953</v>
      </c>
    </row>
    <row r="48" spans="2:5" ht="20.100000000000001" customHeight="1" thickBot="1" x14ac:dyDescent="0.25">
      <c r="B48" s="4" t="s">
        <v>35</v>
      </c>
      <c r="C48" s="5">
        <v>71</v>
      </c>
      <c r="D48" s="5">
        <v>47</v>
      </c>
      <c r="E48" s="6">
        <f t="shared" si="3"/>
        <v>-0.3380281690140845</v>
      </c>
    </row>
    <row r="49" spans="2:5" ht="20.100000000000001" customHeight="1" thickBot="1" x14ac:dyDescent="0.25">
      <c r="B49" s="4" t="s">
        <v>67</v>
      </c>
      <c r="C49" s="5">
        <v>21</v>
      </c>
      <c r="D49" s="5">
        <v>53</v>
      </c>
      <c r="E49" s="6">
        <f t="shared" si="3"/>
        <v>1.5238095238095237</v>
      </c>
    </row>
    <row r="50" spans="2:5" ht="20.100000000000001" customHeight="1" collapsed="1" thickBot="1" x14ac:dyDescent="0.25">
      <c r="B50" s="4" t="s">
        <v>36</v>
      </c>
      <c r="C50" s="6">
        <f>C44/(C44+C45)</f>
        <v>0.96078431372549022</v>
      </c>
      <c r="D50" s="6">
        <f>D44/(D44+D45)</f>
        <v>0.91666666666666663</v>
      </c>
      <c r="E50" s="6">
        <f t="shared" si="3"/>
        <v>-4.591836734693884E-2</v>
      </c>
    </row>
    <row r="51" spans="2:5" ht="20.100000000000001" customHeight="1" thickBot="1" x14ac:dyDescent="0.25">
      <c r="B51" s="4" t="s">
        <v>37</v>
      </c>
      <c r="C51" s="6">
        <f>C47/(C46+C47)</f>
        <v>0.93854748603351956</v>
      </c>
      <c r="D51" s="6">
        <f t="shared" ref="D51" si="4">D47/(D46+D47)</f>
        <v>0.97073170731707314</v>
      </c>
      <c r="E51" s="6">
        <f t="shared" si="3"/>
        <v>3.4291521486643398E-2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102</v>
      </c>
      <c r="D58" s="5">
        <v>96</v>
      </c>
      <c r="E58" s="6">
        <f>IF(C58&gt;0,(D58-C58)/C58,"-")</f>
        <v>-5.8823529411764705E-2</v>
      </c>
    </row>
    <row r="59" spans="2:5" ht="20.100000000000001" customHeight="1" thickBot="1" x14ac:dyDescent="0.25">
      <c r="B59" s="4" t="s">
        <v>41</v>
      </c>
      <c r="C59" s="5">
        <v>64</v>
      </c>
      <c r="D59" s="5">
        <v>58</v>
      </c>
      <c r="E59" s="6">
        <f t="shared" ref="E59:E63" si="5">IF(C59&gt;0,(D59-C59)/C59,"-")</f>
        <v>-9.375E-2</v>
      </c>
    </row>
    <row r="60" spans="2:5" ht="20.100000000000001" customHeight="1" thickBot="1" x14ac:dyDescent="0.25">
      <c r="B60" s="4" t="s">
        <v>42</v>
      </c>
      <c r="C60" s="5">
        <v>34</v>
      </c>
      <c r="D60" s="5">
        <v>30</v>
      </c>
      <c r="E60" s="6">
        <f t="shared" si="5"/>
        <v>-0.11764705882352941</v>
      </c>
    </row>
    <row r="61" spans="2:5" ht="20.100000000000001" customHeight="1" collapsed="1" thickBot="1" x14ac:dyDescent="0.25">
      <c r="B61" s="4" t="s">
        <v>98</v>
      </c>
      <c r="C61" s="6">
        <f>(C59+C60)/C58</f>
        <v>0.96078431372549022</v>
      </c>
      <c r="D61" s="6">
        <f>(D59+D60)/D58</f>
        <v>0.91666666666666663</v>
      </c>
      <c r="E61" s="6">
        <f t="shared" si="5"/>
        <v>-4.591836734693884E-2</v>
      </c>
    </row>
    <row r="62" spans="2:5" ht="20.100000000000001" customHeight="1" thickBot="1" x14ac:dyDescent="0.25">
      <c r="B62" s="4" t="s">
        <v>39</v>
      </c>
      <c r="C62" s="6">
        <v>0.95522388059701491</v>
      </c>
      <c r="D62" s="6">
        <v>0.90625</v>
      </c>
      <c r="E62" s="6">
        <f t="shared" si="5"/>
        <v>-5.1269531249999979E-2</v>
      </c>
    </row>
    <row r="63" spans="2:5" ht="20.100000000000001" customHeight="1" thickBot="1" x14ac:dyDescent="0.25">
      <c r="B63" s="4" t="s">
        <v>40</v>
      </c>
      <c r="C63" s="6">
        <v>0.97142857142857142</v>
      </c>
      <c r="D63" s="6">
        <v>0.9375</v>
      </c>
      <c r="E63" s="6">
        <f t="shared" si="5"/>
        <v>-3.4926470588235288E-2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540</v>
      </c>
      <c r="D70" s="5">
        <v>522</v>
      </c>
      <c r="E70" s="6">
        <f>IF(C70&gt;0,(D70-C70)/C70,"-")</f>
        <v>-3.3333333333333333E-2</v>
      </c>
    </row>
    <row r="71" spans="2:5" ht="20.100000000000001" customHeight="1" thickBot="1" x14ac:dyDescent="0.25">
      <c r="B71" s="4" t="s">
        <v>45</v>
      </c>
      <c r="C71" s="5">
        <v>203</v>
      </c>
      <c r="D71" s="5">
        <v>225</v>
      </c>
      <c r="E71" s="6">
        <f t="shared" ref="E71:E77" si="6">IF(C71&gt;0,(D71-C71)/C71,"-")</f>
        <v>0.10837438423645321</v>
      </c>
    </row>
    <row r="72" spans="2:5" ht="20.100000000000001" customHeight="1" thickBot="1" x14ac:dyDescent="0.25">
      <c r="B72" s="4" t="s">
        <v>43</v>
      </c>
      <c r="C72" s="5">
        <v>0</v>
      </c>
      <c r="D72" s="5">
        <v>0</v>
      </c>
      <c r="E72" s="6" t="str">
        <f t="shared" si="6"/>
        <v>-</v>
      </c>
    </row>
    <row r="73" spans="2:5" ht="20.100000000000001" customHeight="1" thickBot="1" x14ac:dyDescent="0.25">
      <c r="B73" s="4" t="s">
        <v>46</v>
      </c>
      <c r="C73" s="5">
        <v>245</v>
      </c>
      <c r="D73" s="5">
        <v>210</v>
      </c>
      <c r="E73" s="6">
        <f t="shared" si="6"/>
        <v>-0.14285714285714285</v>
      </c>
    </row>
    <row r="74" spans="2:5" ht="20.100000000000001" customHeight="1" thickBot="1" x14ac:dyDescent="0.25">
      <c r="B74" s="4" t="s">
        <v>47</v>
      </c>
      <c r="C74" s="5">
        <v>68</v>
      </c>
      <c r="D74" s="5">
        <v>68</v>
      </c>
      <c r="E74" s="6">
        <f t="shared" si="6"/>
        <v>0</v>
      </c>
    </row>
    <row r="75" spans="2:5" ht="20.100000000000001" customHeight="1" thickBot="1" x14ac:dyDescent="0.25">
      <c r="B75" s="4" t="s">
        <v>48</v>
      </c>
      <c r="C75" s="5">
        <v>23</v>
      </c>
      <c r="D75" s="5">
        <v>18</v>
      </c>
      <c r="E75" s="6">
        <f t="shared" si="6"/>
        <v>-0.21739130434782608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1</v>
      </c>
      <c r="D77" s="5">
        <v>1</v>
      </c>
      <c r="E77" s="6">
        <f t="shared" si="6"/>
        <v>0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64</v>
      </c>
      <c r="D90" s="5">
        <v>61</v>
      </c>
      <c r="E90" s="6">
        <f>IF(C90&gt;0,(D90-C90)/C90,"-")</f>
        <v>-4.6875E-2</v>
      </c>
    </row>
    <row r="91" spans="2:5" ht="29.25" thickBot="1" x14ac:dyDescent="0.25">
      <c r="B91" s="4" t="s">
        <v>52</v>
      </c>
      <c r="C91" s="5">
        <v>22</v>
      </c>
      <c r="D91" s="5">
        <v>13</v>
      </c>
      <c r="E91" s="6">
        <f t="shared" ref="E91:E93" si="7">IF(C91&gt;0,(D91-C91)/C91,"-")</f>
        <v>-0.40909090909090912</v>
      </c>
    </row>
    <row r="92" spans="2:5" ht="29.25" customHeight="1" thickBot="1" x14ac:dyDescent="0.25">
      <c r="B92" s="4" t="s">
        <v>53</v>
      </c>
      <c r="C92" s="5">
        <v>21</v>
      </c>
      <c r="D92" s="5">
        <v>23</v>
      </c>
      <c r="E92" s="6">
        <f t="shared" si="7"/>
        <v>9.5238095238095233E-2</v>
      </c>
    </row>
    <row r="93" spans="2:5" ht="29.25" customHeight="1" thickBot="1" x14ac:dyDescent="0.25">
      <c r="B93" s="4" t="s">
        <v>54</v>
      </c>
      <c r="C93" s="6">
        <f>(C90+C91)/(C90+C91+C92)</f>
        <v>0.80373831775700932</v>
      </c>
      <c r="D93" s="6">
        <f>(D90+D91)/(D90+D91+D92)</f>
        <v>0.76288659793814428</v>
      </c>
      <c r="E93" s="6">
        <f t="shared" si="7"/>
        <v>-5.0827139774634413E-2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107</v>
      </c>
      <c r="D100" s="5">
        <v>97</v>
      </c>
      <c r="E100" s="6">
        <f>IF(C100&gt;0,(D100-C100)/C100,"-")</f>
        <v>-9.3457943925233641E-2</v>
      </c>
    </row>
    <row r="101" spans="2:5" ht="20.100000000000001" customHeight="1" thickBot="1" x14ac:dyDescent="0.25">
      <c r="B101" s="4" t="s">
        <v>41</v>
      </c>
      <c r="C101" s="5">
        <v>69</v>
      </c>
      <c r="D101" s="5">
        <v>56</v>
      </c>
      <c r="E101" s="6">
        <f t="shared" ref="E101:E105" si="8">IF(C101&gt;0,(D101-C101)/C101,"-")</f>
        <v>-0.18840579710144928</v>
      </c>
    </row>
    <row r="102" spans="2:5" ht="20.100000000000001" customHeight="1" thickBot="1" x14ac:dyDescent="0.25">
      <c r="B102" s="4" t="s">
        <v>42</v>
      </c>
      <c r="C102" s="5">
        <v>17</v>
      </c>
      <c r="D102" s="5">
        <v>18</v>
      </c>
      <c r="E102" s="6">
        <f t="shared" si="8"/>
        <v>5.8823529411764705E-2</v>
      </c>
    </row>
    <row r="103" spans="2:5" ht="20.100000000000001" customHeight="1" thickBot="1" x14ac:dyDescent="0.25">
      <c r="B103" s="4" t="s">
        <v>98</v>
      </c>
      <c r="C103" s="6">
        <f>(C101+C102)/C100</f>
        <v>0.80373831775700932</v>
      </c>
      <c r="D103" s="6">
        <f>(D101+D102)/D100</f>
        <v>0.76288659793814428</v>
      </c>
      <c r="E103" s="6">
        <f t="shared" si="8"/>
        <v>-5.0827139774634413E-2</v>
      </c>
    </row>
    <row r="104" spans="2:5" ht="20.100000000000001" customHeight="1" thickBot="1" x14ac:dyDescent="0.25">
      <c r="B104" s="4" t="s">
        <v>39</v>
      </c>
      <c r="C104" s="6">
        <v>0.84146341463414631</v>
      </c>
      <c r="D104" s="6">
        <v>0.70886075949367089</v>
      </c>
      <c r="E104" s="6">
        <f t="shared" si="8"/>
        <v>-0.15758576407998529</v>
      </c>
    </row>
    <row r="105" spans="2:5" ht="20.100000000000001" customHeight="1" thickBot="1" x14ac:dyDescent="0.25">
      <c r="B105" s="4" t="s">
        <v>40</v>
      </c>
      <c r="C105" s="6">
        <v>0.68</v>
      </c>
      <c r="D105" s="6">
        <v>1</v>
      </c>
      <c r="E105" s="6">
        <f t="shared" si="8"/>
        <v>0.47058823529411753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104</v>
      </c>
      <c r="D112" s="5">
        <v>108</v>
      </c>
      <c r="E112" s="6">
        <f>IF(C112&gt;0,(D112-C112)/C112,"-")</f>
        <v>3.8461538461538464E-2</v>
      </c>
    </row>
    <row r="113" spans="2:14" ht="15" thickBot="1" x14ac:dyDescent="0.25">
      <c r="B113" s="4" t="s">
        <v>56</v>
      </c>
      <c r="C113" s="5">
        <v>47</v>
      </c>
      <c r="D113" s="5">
        <v>52</v>
      </c>
      <c r="E113" s="6">
        <f t="shared" ref="E113:E114" si="9">IF(C113&gt;0,(D113-C113)/C113,"-")</f>
        <v>0.10638297872340426</v>
      </c>
    </row>
    <row r="114" spans="2:14" ht="15" thickBot="1" x14ac:dyDescent="0.25">
      <c r="B114" s="4" t="s">
        <v>57</v>
      </c>
      <c r="C114" s="5">
        <v>57</v>
      </c>
      <c r="D114" s="5">
        <v>56</v>
      </c>
      <c r="E114" s="6">
        <f t="shared" si="9"/>
        <v>-1.7543859649122806E-2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6" t="str">
        <f>IF(C128=0,"-",(G128-C128)/C128)</f>
        <v>-</v>
      </c>
      <c r="L128" s="6" t="str">
        <f t="shared" ref="L128:N133" si="10">IF(D128=0,"-",(H128-D128)/D128)</f>
        <v>-</v>
      </c>
      <c r="M128" s="6" t="str">
        <f t="shared" si="10"/>
        <v>-</v>
      </c>
      <c r="N128" s="6" t="str">
        <f t="shared" si="10"/>
        <v>-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1</v>
      </c>
      <c r="I129" s="10">
        <v>0</v>
      </c>
      <c r="J129" s="10">
        <v>1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1</v>
      </c>
      <c r="I133" s="10">
        <v>0</v>
      </c>
      <c r="J133" s="10">
        <v>1</v>
      </c>
      <c r="K133" s="6" t="str">
        <f t="shared" si="11"/>
        <v>-</v>
      </c>
      <c r="L133" s="6" t="str">
        <f t="shared" si="10"/>
        <v>-</v>
      </c>
      <c r="M133" s="6" t="str">
        <f t="shared" si="10"/>
        <v>-</v>
      </c>
      <c r="N133" s="6" t="str">
        <f t="shared" si="10"/>
        <v>-</v>
      </c>
    </row>
    <row r="134" spans="2:14" ht="15" thickBot="1" x14ac:dyDescent="0.25">
      <c r="B134" s="4" t="s">
        <v>36</v>
      </c>
      <c r="C134" s="6" t="str">
        <f>IF(C128=0,"-",C128/(C128+C129))</f>
        <v>-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 t="str">
        <f t="shared" si="12"/>
        <v>-</v>
      </c>
      <c r="G134" s="6" t="str">
        <f t="shared" si="12"/>
        <v>-</v>
      </c>
      <c r="H134" s="6" t="str">
        <f t="shared" si="12"/>
        <v>-</v>
      </c>
      <c r="I134" s="6" t="str">
        <f t="shared" si="12"/>
        <v>-</v>
      </c>
      <c r="J134" s="6" t="str">
        <f t="shared" si="12"/>
        <v>-</v>
      </c>
      <c r="K134" s="6" t="str">
        <f>IF(OR(C134="-",G134="-"),"-",(G134-C134)/C134)</f>
        <v>-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 t="str">
        <f t="shared" si="13"/>
        <v>-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10</v>
      </c>
      <c r="D143" s="10">
        <v>0</v>
      </c>
      <c r="E143" s="10">
        <v>0</v>
      </c>
      <c r="F143" s="10">
        <v>10</v>
      </c>
      <c r="G143" s="10">
        <v>4</v>
      </c>
      <c r="H143" s="10">
        <v>0</v>
      </c>
      <c r="I143" s="10">
        <v>0</v>
      </c>
      <c r="J143" s="10">
        <v>4</v>
      </c>
      <c r="K143" s="6">
        <f>IF(C143=0,"-",(G143-C143)/C143)</f>
        <v>-0.6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-0.6</v>
      </c>
    </row>
    <row r="144" spans="2:14" ht="15" thickBot="1" x14ac:dyDescent="0.25">
      <c r="B144" s="4" t="s">
        <v>72</v>
      </c>
      <c r="C144" s="10">
        <v>1</v>
      </c>
      <c r="D144" s="10">
        <v>0</v>
      </c>
      <c r="E144" s="10">
        <v>0</v>
      </c>
      <c r="F144" s="10">
        <v>1</v>
      </c>
      <c r="G144" s="10">
        <v>4</v>
      </c>
      <c r="H144" s="10">
        <v>0</v>
      </c>
      <c r="I144" s="10">
        <v>1</v>
      </c>
      <c r="J144" s="10">
        <v>5</v>
      </c>
      <c r="K144" s="6">
        <f t="shared" ref="K144:K147" si="16">IF(C144=0,"-",(G144-C144)/C144)</f>
        <v>3</v>
      </c>
      <c r="L144" s="6" t="str">
        <f t="shared" si="15"/>
        <v>-</v>
      </c>
      <c r="M144" s="6" t="str">
        <f t="shared" si="15"/>
        <v>-</v>
      </c>
      <c r="N144" s="6">
        <f t="shared" si="15"/>
        <v>4</v>
      </c>
    </row>
    <row r="145" spans="2:14" ht="15" thickBot="1" x14ac:dyDescent="0.25">
      <c r="B145" s="4" t="s">
        <v>73</v>
      </c>
      <c r="C145" s="10">
        <v>8</v>
      </c>
      <c r="D145" s="10">
        <v>0</v>
      </c>
      <c r="E145" s="10">
        <v>0</v>
      </c>
      <c r="F145" s="10">
        <v>8</v>
      </c>
      <c r="G145" s="10">
        <v>22</v>
      </c>
      <c r="H145" s="10">
        <v>0</v>
      </c>
      <c r="I145" s="10">
        <v>0</v>
      </c>
      <c r="J145" s="10">
        <v>22</v>
      </c>
      <c r="K145" s="6">
        <f t="shared" si="16"/>
        <v>1.75</v>
      </c>
      <c r="L145" s="6" t="str">
        <f t="shared" si="15"/>
        <v>-</v>
      </c>
      <c r="M145" s="6" t="str">
        <f t="shared" si="15"/>
        <v>-</v>
      </c>
      <c r="N145" s="6">
        <f t="shared" si="15"/>
        <v>1.75</v>
      </c>
    </row>
    <row r="146" spans="2:14" ht="15" thickBot="1" x14ac:dyDescent="0.25">
      <c r="B146" s="4" t="s">
        <v>74</v>
      </c>
      <c r="C146" s="10">
        <v>1</v>
      </c>
      <c r="D146" s="10">
        <v>0</v>
      </c>
      <c r="E146" s="10">
        <v>1</v>
      </c>
      <c r="F146" s="10">
        <v>2</v>
      </c>
      <c r="G146" s="10">
        <v>5</v>
      </c>
      <c r="H146" s="10">
        <v>0</v>
      </c>
      <c r="I146" s="10">
        <v>1</v>
      </c>
      <c r="J146" s="10">
        <v>6</v>
      </c>
      <c r="K146" s="6">
        <f t="shared" si="16"/>
        <v>4</v>
      </c>
      <c r="L146" s="6" t="str">
        <f t="shared" si="15"/>
        <v>-</v>
      </c>
      <c r="M146" s="6">
        <f t="shared" si="15"/>
        <v>0</v>
      </c>
      <c r="N146" s="6">
        <f t="shared" si="15"/>
        <v>2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20</v>
      </c>
      <c r="D148" s="10">
        <v>0</v>
      </c>
      <c r="E148" s="10">
        <v>1</v>
      </c>
      <c r="F148" s="10">
        <v>21</v>
      </c>
      <c r="G148" s="10">
        <v>35</v>
      </c>
      <c r="H148" s="10">
        <v>0</v>
      </c>
      <c r="I148" s="10">
        <v>2</v>
      </c>
      <c r="J148" s="10">
        <v>37</v>
      </c>
      <c r="K148" s="6">
        <f t="shared" ref="K148" si="17">IF(C148=0,"-",(G148-C148)/C148)</f>
        <v>0.75</v>
      </c>
      <c r="L148" s="6" t="str">
        <f t="shared" ref="L148" si="18">IF(D148=0,"-",(H148-D148)/D148)</f>
        <v>-</v>
      </c>
      <c r="M148" s="6">
        <f t="shared" ref="M148" si="19">IF(E148=0,"-",(I148-E148)/E148)</f>
        <v>1</v>
      </c>
      <c r="N148" s="6">
        <f t="shared" ref="N148" si="20">IF(F148=0,"-",(J148-F148)/F148)</f>
        <v>0.76190476190476186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0.55555555555555558</v>
      </c>
      <c r="D149" s="6" t="str">
        <f t="shared" si="21"/>
        <v>-</v>
      </c>
      <c r="E149" s="6" t="str">
        <f t="shared" si="21"/>
        <v>-</v>
      </c>
      <c r="F149" s="6">
        <f t="shared" si="21"/>
        <v>0.55555555555555558</v>
      </c>
      <c r="G149" s="6">
        <f t="shared" si="21"/>
        <v>0.15384615384615385</v>
      </c>
      <c r="H149" s="6" t="str">
        <f t="shared" si="21"/>
        <v>-</v>
      </c>
      <c r="I149" s="6" t="str">
        <f t="shared" si="21"/>
        <v>-</v>
      </c>
      <c r="J149" s="6">
        <f t="shared" si="21"/>
        <v>0.15384615384615385</v>
      </c>
      <c r="K149" s="6">
        <f>IF(OR(C149="-",G149="-"),"-",(G149-C149)/C149)</f>
        <v>-0.72307692307692306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-0.72307692307692306</v>
      </c>
    </row>
    <row r="150" spans="2:14" ht="29.25" thickBot="1" x14ac:dyDescent="0.25">
      <c r="B150" s="7" t="s">
        <v>77</v>
      </c>
      <c r="C150" s="6">
        <f t="shared" si="21"/>
        <v>0.5</v>
      </c>
      <c r="D150" s="6" t="str">
        <f t="shared" si="21"/>
        <v>-</v>
      </c>
      <c r="E150" s="6" t="str">
        <f t="shared" si="21"/>
        <v>-</v>
      </c>
      <c r="F150" s="6">
        <f t="shared" si="21"/>
        <v>0.33333333333333331</v>
      </c>
      <c r="G150" s="6">
        <f t="shared" si="21"/>
        <v>0.44444444444444442</v>
      </c>
      <c r="H150" s="6" t="str">
        <f t="shared" si="21"/>
        <v>-</v>
      </c>
      <c r="I150" s="6">
        <f t="shared" si="21"/>
        <v>0.5</v>
      </c>
      <c r="J150" s="6">
        <f t="shared" si="21"/>
        <v>0.45454545454545453</v>
      </c>
      <c r="K150" s="6">
        <f>IF(OR(C150="-",G150="-"),"-",(G150-C150)/C150)</f>
        <v>-0.11111111111111116</v>
      </c>
      <c r="L150" s="6" t="str">
        <f t="shared" si="22"/>
        <v>-</v>
      </c>
      <c r="M150" s="6" t="str">
        <f t="shared" si="22"/>
        <v>-</v>
      </c>
      <c r="N150" s="6">
        <f t="shared" si="22"/>
        <v>0.36363636363636365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9</v>
      </c>
      <c r="D157" s="19">
        <v>27</v>
      </c>
      <c r="E157" s="18">
        <f>IF(C157=0,"-",(D157-C157)/C157)</f>
        <v>2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10</v>
      </c>
      <c r="D158" s="19">
        <v>8</v>
      </c>
      <c r="E158" s="18">
        <f t="shared" ref="E158:E159" si="23">IF(C158=0,"-",(D158-C158)/C158)</f>
        <v>-0.2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0.47368421052631576</v>
      </c>
      <c r="D160" s="18">
        <f>IF(D157=0,"-",D157/(D157+D158+D159))</f>
        <v>0.77142857142857146</v>
      </c>
      <c r="E160" s="18">
        <f>IF(OR(C160="-",D160="-"),"-",(D160-C160)/C160)</f>
        <v>0.62857142857142878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0</v>
      </c>
      <c r="D166" s="5">
        <v>1</v>
      </c>
      <c r="E166" s="6" t="str">
        <f>IF(C166=0,"-",(D166-C166)/C166)</f>
        <v>-</v>
      </c>
    </row>
    <row r="167" spans="2:14" ht="20.100000000000001" customHeight="1" thickBot="1" x14ac:dyDescent="0.25">
      <c r="B167" s="4" t="s">
        <v>41</v>
      </c>
      <c r="C167" s="5">
        <v>0</v>
      </c>
      <c r="D167" s="5">
        <v>0</v>
      </c>
      <c r="E167" s="6" t="str">
        <f t="shared" ref="E167:E168" si="24">IF(C167=0,"-",(D167-C167)/C167)</f>
        <v>-</v>
      </c>
    </row>
    <row r="168" spans="2:14" ht="20.100000000000001" customHeight="1" thickBot="1" x14ac:dyDescent="0.25">
      <c r="B168" s="4" t="s">
        <v>42</v>
      </c>
      <c r="C168" s="5">
        <v>0</v>
      </c>
      <c r="D168" s="5">
        <v>0</v>
      </c>
      <c r="E168" s="6" t="str">
        <f t="shared" si="24"/>
        <v>-</v>
      </c>
    </row>
    <row r="169" spans="2:14" ht="20.100000000000001" customHeight="1" thickBot="1" x14ac:dyDescent="0.25">
      <c r="B169" s="4" t="s">
        <v>98</v>
      </c>
      <c r="C169" s="6" t="str">
        <f>IF(C166=0,"-",(C167+C168)/C166)</f>
        <v>-</v>
      </c>
      <c r="D169" s="6">
        <f>IF(D166=0,"-",(D167+D168)/D166)</f>
        <v>0</v>
      </c>
      <c r="E169" s="6" t="str">
        <f t="shared" ref="E169:E171" si="25">IF(OR(C169="-",D169="-"),"-",(D169-C169)/C169)</f>
        <v>-</v>
      </c>
    </row>
    <row r="170" spans="2:14" ht="20.100000000000001" customHeight="1" thickBot="1" x14ac:dyDescent="0.25">
      <c r="B170" s="4" t="s">
        <v>39</v>
      </c>
      <c r="C170" s="6" t="s">
        <v>105</v>
      </c>
      <c r="D170" s="6" t="s">
        <v>105</v>
      </c>
      <c r="E170" s="6" t="str">
        <f t="shared" si="25"/>
        <v>-</v>
      </c>
    </row>
    <row r="171" spans="2:14" ht="20.100000000000001" customHeight="1" thickBot="1" x14ac:dyDescent="0.25">
      <c r="B171" s="4" t="s">
        <v>40</v>
      </c>
      <c r="C171" s="6" t="s">
        <v>105</v>
      </c>
      <c r="D171" s="6" t="s">
        <v>105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1</v>
      </c>
      <c r="D178" s="5">
        <v>1</v>
      </c>
      <c r="E178" s="6">
        <f>IF(C178=0,"-",(D178-C178)/C178)</f>
        <v>0</v>
      </c>
      <c r="H178" s="13"/>
    </row>
    <row r="179" spans="2:8" ht="15" thickBot="1" x14ac:dyDescent="0.25">
      <c r="B179" s="4" t="s">
        <v>43</v>
      </c>
      <c r="C179" s="5">
        <v>1</v>
      </c>
      <c r="D179" s="5">
        <v>1</v>
      </c>
      <c r="E179" s="6">
        <f t="shared" ref="E179:E185" si="26">IF(C179=0,"-",(D179-C179)/C179)</f>
        <v>0</v>
      </c>
      <c r="H179" s="13"/>
    </row>
    <row r="180" spans="2:8" ht="15" thickBot="1" x14ac:dyDescent="0.25">
      <c r="B180" s="4" t="s">
        <v>47</v>
      </c>
      <c r="C180" s="5">
        <v>0</v>
      </c>
      <c r="D180" s="5">
        <v>0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34</v>
      </c>
      <c r="D182" s="5">
        <v>29</v>
      </c>
      <c r="E182" s="6">
        <f t="shared" si="26"/>
        <v>-0.14705882352941177</v>
      </c>
      <c r="H182" s="13"/>
    </row>
    <row r="183" spans="2:8" ht="15" thickBot="1" x14ac:dyDescent="0.25">
      <c r="B183" s="4" t="s">
        <v>47</v>
      </c>
      <c r="C183" s="5">
        <v>33</v>
      </c>
      <c r="D183" s="5">
        <v>27</v>
      </c>
      <c r="E183" s="6">
        <f t="shared" si="26"/>
        <v>-0.18181818181818182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1</v>
      </c>
      <c r="D185" s="5">
        <v>2</v>
      </c>
      <c r="E185" s="6">
        <f t="shared" si="26"/>
        <v>1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0</v>
      </c>
      <c r="D197" s="5">
        <v>1</v>
      </c>
      <c r="E197" s="6" t="str">
        <f t="shared" ref="E197:E200" si="27">IF(C197=0,"-",(D197-C197)/C197)</f>
        <v>-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0</v>
      </c>
      <c r="D199" s="5">
        <v>2</v>
      </c>
      <c r="E199" s="6" t="str">
        <f t="shared" si="27"/>
        <v>-</v>
      </c>
    </row>
    <row r="200" spans="2:5" ht="15" thickBot="1" x14ac:dyDescent="0.25">
      <c r="B200" s="4" t="s">
        <v>85</v>
      </c>
      <c r="C200" s="5">
        <v>0</v>
      </c>
      <c r="D200" s="5">
        <v>1</v>
      </c>
      <c r="E200" s="6" t="str">
        <f t="shared" si="27"/>
        <v>-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0</v>
      </c>
      <c r="D208" s="5">
        <v>1</v>
      </c>
      <c r="E208" s="6" t="str">
        <f t="shared" si="28"/>
        <v>-</v>
      </c>
    </row>
    <row r="209" spans="2:5" ht="20.100000000000001" customHeight="1" thickBot="1" x14ac:dyDescent="0.25">
      <c r="B209" s="17" t="s">
        <v>86</v>
      </c>
      <c r="C209" s="5">
        <v>0</v>
      </c>
      <c r="D209" s="5">
        <v>1</v>
      </c>
      <c r="E209" s="6" t="str">
        <f t="shared" si="28"/>
        <v>-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0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1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1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0</v>
      </c>
      <c r="D221" s="5">
        <v>2</v>
      </c>
      <c r="E221" s="6" t="str">
        <f t="shared" ref="E221:E223" si="30">IF(C221=0,"-",(D221-C221)/C221)</f>
        <v>-</v>
      </c>
    </row>
    <row r="222" spans="2:5" ht="15" thickBot="1" x14ac:dyDescent="0.25">
      <c r="B222" s="16" t="s">
        <v>92</v>
      </c>
      <c r="C222" s="5">
        <v>0</v>
      </c>
      <c r="D222" s="5">
        <v>2</v>
      </c>
      <c r="E222" s="6" t="str">
        <f t="shared" si="30"/>
        <v>-</v>
      </c>
    </row>
    <row r="223" spans="2:5" ht="15" thickBot="1" x14ac:dyDescent="0.25">
      <c r="B223" s="16" t="s">
        <v>93</v>
      </c>
      <c r="C223" s="5">
        <v>0</v>
      </c>
      <c r="D223" s="5">
        <v>0</v>
      </c>
      <c r="E223" s="6" t="str">
        <f t="shared" si="30"/>
        <v>-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1542</v>
      </c>
      <c r="D14" s="5">
        <v>1660</v>
      </c>
      <c r="E14" s="6">
        <f>IF(C14&gt;0,(D14-C14)/C14)</f>
        <v>7.6523994811932561E-2</v>
      </c>
    </row>
    <row r="15" spans="1:5" ht="20.100000000000001" customHeight="1" thickBot="1" x14ac:dyDescent="0.25">
      <c r="B15" s="4" t="s">
        <v>17</v>
      </c>
      <c r="C15" s="5">
        <v>1444</v>
      </c>
      <c r="D15" s="5">
        <v>1489</v>
      </c>
      <c r="E15" s="6">
        <f t="shared" ref="E15:E25" si="0">IF(C15&gt;0,(D15-C15)/C15)</f>
        <v>3.1163434903047092E-2</v>
      </c>
    </row>
    <row r="16" spans="1:5" ht="20.100000000000001" customHeight="1" thickBot="1" x14ac:dyDescent="0.25">
      <c r="B16" s="4" t="s">
        <v>18</v>
      </c>
      <c r="C16" s="5">
        <v>914</v>
      </c>
      <c r="D16" s="5">
        <v>913</v>
      </c>
      <c r="E16" s="6">
        <f t="shared" si="0"/>
        <v>-1.0940919037199124E-3</v>
      </c>
    </row>
    <row r="17" spans="2:5" ht="20.100000000000001" customHeight="1" thickBot="1" x14ac:dyDescent="0.25">
      <c r="B17" s="4" t="s">
        <v>19</v>
      </c>
      <c r="C17" s="5">
        <v>530</v>
      </c>
      <c r="D17" s="5">
        <v>576</v>
      </c>
      <c r="E17" s="6">
        <f t="shared" si="0"/>
        <v>8.6792452830188674E-2</v>
      </c>
    </row>
    <row r="18" spans="2:5" ht="20.100000000000001" customHeight="1" thickBot="1" x14ac:dyDescent="0.25">
      <c r="B18" s="4" t="s">
        <v>100</v>
      </c>
      <c r="C18" s="5">
        <v>11</v>
      </c>
      <c r="D18" s="5">
        <v>4</v>
      </c>
      <c r="E18" s="6">
        <f>IF(C18=0,"-",(D18-C18)/C18)</f>
        <v>-0.63636363636363635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2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0.3670360110803324</v>
      </c>
      <c r="D20" s="6">
        <f>D17/D15</f>
        <v>0.38683680322364</v>
      </c>
      <c r="E20" s="6">
        <f t="shared" si="0"/>
        <v>5.3947818594219196E-2</v>
      </c>
    </row>
    <row r="21" spans="2:5" ht="30" customHeight="1" thickBot="1" x14ac:dyDescent="0.25">
      <c r="B21" s="4" t="s">
        <v>23</v>
      </c>
      <c r="C21" s="5">
        <v>147</v>
      </c>
      <c r="D21" s="5">
        <v>183</v>
      </c>
      <c r="E21" s="6">
        <f t="shared" si="0"/>
        <v>0.24489795918367346</v>
      </c>
    </row>
    <row r="22" spans="2:5" ht="20.100000000000001" customHeight="1" thickBot="1" x14ac:dyDescent="0.25">
      <c r="B22" s="4" t="s">
        <v>24</v>
      </c>
      <c r="C22" s="5">
        <v>74</v>
      </c>
      <c r="D22" s="5">
        <v>80</v>
      </c>
      <c r="E22" s="6">
        <f t="shared" si="0"/>
        <v>8.1081081081081086E-2</v>
      </c>
    </row>
    <row r="23" spans="2:5" ht="20.100000000000001" customHeight="1" thickBot="1" x14ac:dyDescent="0.25">
      <c r="B23" s="4" t="s">
        <v>25</v>
      </c>
      <c r="C23" s="5">
        <v>73</v>
      </c>
      <c r="D23" s="5">
        <v>103</v>
      </c>
      <c r="E23" s="6">
        <f t="shared" si="0"/>
        <v>0.41095890410958902</v>
      </c>
    </row>
    <row r="24" spans="2:5" ht="20.100000000000001" customHeight="1" thickBot="1" x14ac:dyDescent="0.25">
      <c r="B24" s="4" t="s">
        <v>21</v>
      </c>
      <c r="C24" s="6">
        <f>C23/C21</f>
        <v>0.49659863945578231</v>
      </c>
      <c r="D24" s="6">
        <f t="shared" ref="D24" si="1">D23/D21</f>
        <v>0.56284153005464477</v>
      </c>
      <c r="E24" s="6">
        <f t="shared" si="0"/>
        <v>0.1333932180552436</v>
      </c>
    </row>
    <row r="25" spans="2:5" ht="20.100000000000001" customHeight="1" thickBot="1" x14ac:dyDescent="0.25">
      <c r="B25" s="7" t="s">
        <v>26</v>
      </c>
      <c r="C25" s="6">
        <v>0.11852357708095472</v>
      </c>
      <c r="D25" s="6">
        <v>0.12221717885979334</v>
      </c>
      <c r="E25" s="6">
        <f t="shared" si="0"/>
        <v>3.1163434903047148E-2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476</v>
      </c>
      <c r="D34" s="5">
        <v>499</v>
      </c>
      <c r="E34" s="6">
        <f>IF(C34&gt;0,(D34-C34)/C34,"-")</f>
        <v>4.8319327731092439E-2</v>
      </c>
    </row>
    <row r="35" spans="2:5" ht="20.100000000000001" customHeight="1" thickBot="1" x14ac:dyDescent="0.25">
      <c r="B35" s="4" t="s">
        <v>29</v>
      </c>
      <c r="C35" s="5">
        <v>1</v>
      </c>
      <c r="D35" s="5">
        <v>1</v>
      </c>
      <c r="E35" s="6">
        <f t="shared" ref="E35:E37" si="2">IF(C35&gt;0,(D35-C35)/C35,"-")</f>
        <v>0</v>
      </c>
    </row>
    <row r="36" spans="2:5" ht="20.100000000000001" customHeight="1" thickBot="1" x14ac:dyDescent="0.25">
      <c r="B36" s="4" t="s">
        <v>28</v>
      </c>
      <c r="C36" s="5">
        <v>334</v>
      </c>
      <c r="D36" s="5">
        <v>369</v>
      </c>
      <c r="E36" s="6">
        <f t="shared" si="2"/>
        <v>0.10479041916167664</v>
      </c>
    </row>
    <row r="37" spans="2:5" ht="20.100000000000001" customHeight="1" thickBot="1" x14ac:dyDescent="0.25">
      <c r="B37" s="4" t="s">
        <v>30</v>
      </c>
      <c r="C37" s="5">
        <v>141</v>
      </c>
      <c r="D37" s="5">
        <v>129</v>
      </c>
      <c r="E37" s="6">
        <f t="shared" si="2"/>
        <v>-8.5106382978723402E-2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267</v>
      </c>
      <c r="D44" s="5">
        <v>209</v>
      </c>
      <c r="E44" s="6">
        <f>IF(C44&gt;0,(D44-C44)/C44,"-")</f>
        <v>-0.21722846441947566</v>
      </c>
    </row>
    <row r="45" spans="2:5" ht="20.100000000000001" customHeight="1" thickBot="1" x14ac:dyDescent="0.25">
      <c r="B45" s="4" t="s">
        <v>34</v>
      </c>
      <c r="C45" s="5">
        <v>22</v>
      </c>
      <c r="D45" s="5">
        <v>26</v>
      </c>
      <c r="E45" s="6">
        <f t="shared" ref="E45:E51" si="3">IF(C45&gt;0,(D45-C45)/C45,"-")</f>
        <v>0.18181818181818182</v>
      </c>
    </row>
    <row r="46" spans="2:5" ht="20.100000000000001" customHeight="1" thickBot="1" x14ac:dyDescent="0.25">
      <c r="B46" s="4" t="s">
        <v>31</v>
      </c>
      <c r="C46" s="5">
        <v>14</v>
      </c>
      <c r="D46" s="5">
        <v>20</v>
      </c>
      <c r="E46" s="6">
        <f t="shared" si="3"/>
        <v>0.42857142857142855</v>
      </c>
    </row>
    <row r="47" spans="2:5" ht="20.100000000000001" customHeight="1" thickBot="1" x14ac:dyDescent="0.25">
      <c r="B47" s="4" t="s">
        <v>32</v>
      </c>
      <c r="C47" s="5">
        <v>624</v>
      </c>
      <c r="D47" s="5">
        <v>888</v>
      </c>
      <c r="E47" s="6">
        <f t="shared" si="3"/>
        <v>0.42307692307692307</v>
      </c>
    </row>
    <row r="48" spans="2:5" ht="20.100000000000001" customHeight="1" thickBot="1" x14ac:dyDescent="0.25">
      <c r="B48" s="4" t="s">
        <v>35</v>
      </c>
      <c r="C48" s="5">
        <v>367</v>
      </c>
      <c r="D48" s="5">
        <v>317</v>
      </c>
      <c r="E48" s="6">
        <f t="shared" si="3"/>
        <v>-0.13623978201634879</v>
      </c>
    </row>
    <row r="49" spans="2:5" ht="20.100000000000001" customHeight="1" thickBot="1" x14ac:dyDescent="0.25">
      <c r="B49" s="4" t="s">
        <v>67</v>
      </c>
      <c r="C49" s="5">
        <v>141</v>
      </c>
      <c r="D49" s="5">
        <v>196</v>
      </c>
      <c r="E49" s="6">
        <f t="shared" si="3"/>
        <v>0.39007092198581561</v>
      </c>
    </row>
    <row r="50" spans="2:5" ht="20.100000000000001" customHeight="1" collapsed="1" thickBot="1" x14ac:dyDescent="0.25">
      <c r="B50" s="4" t="s">
        <v>36</v>
      </c>
      <c r="C50" s="6">
        <f>C44/(C44+C45)</f>
        <v>0.92387543252595161</v>
      </c>
      <c r="D50" s="6">
        <f>D44/(D44+D45)</f>
        <v>0.88936170212765953</v>
      </c>
      <c r="E50" s="6">
        <f t="shared" si="3"/>
        <v>-3.7357558371185068E-2</v>
      </c>
    </row>
    <row r="51" spans="2:5" ht="20.100000000000001" customHeight="1" thickBot="1" x14ac:dyDescent="0.25">
      <c r="B51" s="4" t="s">
        <v>37</v>
      </c>
      <c r="C51" s="6">
        <f>C47/(C46+C47)</f>
        <v>0.9780564263322884</v>
      </c>
      <c r="D51" s="6">
        <f t="shared" ref="D51" si="4">D47/(D46+D47)</f>
        <v>0.97797356828193838</v>
      </c>
      <c r="E51" s="6">
        <f t="shared" si="3"/>
        <v>-8.4717045069412417E-5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289</v>
      </c>
      <c r="D58" s="5">
        <v>236</v>
      </c>
      <c r="E58" s="6">
        <f>IF(C58&gt;0,(D58-C58)/C58,"-")</f>
        <v>-0.18339100346020762</v>
      </c>
    </row>
    <row r="59" spans="2:5" ht="20.100000000000001" customHeight="1" thickBot="1" x14ac:dyDescent="0.25">
      <c r="B59" s="4" t="s">
        <v>41</v>
      </c>
      <c r="C59" s="5">
        <v>181</v>
      </c>
      <c r="D59" s="5">
        <v>129</v>
      </c>
      <c r="E59" s="6">
        <f t="shared" ref="E59:E63" si="5">IF(C59&gt;0,(D59-C59)/C59,"-")</f>
        <v>-0.287292817679558</v>
      </c>
    </row>
    <row r="60" spans="2:5" ht="20.100000000000001" customHeight="1" thickBot="1" x14ac:dyDescent="0.25">
      <c r="B60" s="4" t="s">
        <v>42</v>
      </c>
      <c r="C60" s="5">
        <v>86</v>
      </c>
      <c r="D60" s="5">
        <v>81</v>
      </c>
      <c r="E60" s="6">
        <f t="shared" si="5"/>
        <v>-5.8139534883720929E-2</v>
      </c>
    </row>
    <row r="61" spans="2:5" ht="20.100000000000001" customHeight="1" collapsed="1" thickBot="1" x14ac:dyDescent="0.25">
      <c r="B61" s="4" t="s">
        <v>98</v>
      </c>
      <c r="C61" s="6">
        <f>(C59+C60)/C58</f>
        <v>0.92387543252595161</v>
      </c>
      <c r="D61" s="6">
        <f>(D59+D60)/D58</f>
        <v>0.88983050847457623</v>
      </c>
      <c r="E61" s="6">
        <f t="shared" si="5"/>
        <v>-3.6850123785945633E-2</v>
      </c>
    </row>
    <row r="62" spans="2:5" ht="20.100000000000001" customHeight="1" thickBot="1" x14ac:dyDescent="0.25">
      <c r="B62" s="4" t="s">
        <v>39</v>
      </c>
      <c r="C62" s="6">
        <v>0.9329896907216495</v>
      </c>
      <c r="D62" s="6">
        <v>0.84868421052631582</v>
      </c>
      <c r="E62" s="6">
        <f t="shared" si="5"/>
        <v>-9.0360569933120083E-2</v>
      </c>
    </row>
    <row r="63" spans="2:5" ht="20.100000000000001" customHeight="1" thickBot="1" x14ac:dyDescent="0.25">
      <c r="B63" s="4" t="s">
        <v>40</v>
      </c>
      <c r="C63" s="6">
        <v>0.90526315789473688</v>
      </c>
      <c r="D63" s="6">
        <v>0.9642857142857143</v>
      </c>
      <c r="E63" s="6">
        <f t="shared" si="5"/>
        <v>6.5199335548172727E-2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1931</v>
      </c>
      <c r="D70" s="5">
        <v>1963</v>
      </c>
      <c r="E70" s="6">
        <f>IF(C70&gt;0,(D70-C70)/C70,"-")</f>
        <v>1.6571724495080268E-2</v>
      </c>
    </row>
    <row r="71" spans="2:5" ht="20.100000000000001" customHeight="1" thickBot="1" x14ac:dyDescent="0.25">
      <c r="B71" s="4" t="s">
        <v>45</v>
      </c>
      <c r="C71" s="5">
        <v>568</v>
      </c>
      <c r="D71" s="5">
        <v>622</v>
      </c>
      <c r="E71" s="6">
        <f t="shared" ref="E71:E77" si="6">IF(C71&gt;0,(D71-C71)/C71,"-")</f>
        <v>9.5070422535211266E-2</v>
      </c>
    </row>
    <row r="72" spans="2:5" ht="20.100000000000001" customHeight="1" thickBot="1" x14ac:dyDescent="0.25">
      <c r="B72" s="4" t="s">
        <v>43</v>
      </c>
      <c r="C72" s="5">
        <v>4</v>
      </c>
      <c r="D72" s="5">
        <v>7</v>
      </c>
      <c r="E72" s="6">
        <f t="shared" si="6"/>
        <v>0.75</v>
      </c>
    </row>
    <row r="73" spans="2:5" ht="20.100000000000001" customHeight="1" thickBot="1" x14ac:dyDescent="0.25">
      <c r="B73" s="4" t="s">
        <v>46</v>
      </c>
      <c r="C73" s="5">
        <v>989</v>
      </c>
      <c r="D73" s="5">
        <v>900</v>
      </c>
      <c r="E73" s="6">
        <f t="shared" si="6"/>
        <v>-8.998988877654196E-2</v>
      </c>
    </row>
    <row r="74" spans="2:5" ht="20.100000000000001" customHeight="1" thickBot="1" x14ac:dyDescent="0.25">
      <c r="B74" s="4" t="s">
        <v>47</v>
      </c>
      <c r="C74" s="5">
        <v>325</v>
      </c>
      <c r="D74" s="5">
        <v>375</v>
      </c>
      <c r="E74" s="6">
        <f t="shared" si="6"/>
        <v>0.15384615384615385</v>
      </c>
    </row>
    <row r="75" spans="2:5" ht="20.100000000000001" customHeight="1" thickBot="1" x14ac:dyDescent="0.25">
      <c r="B75" s="4" t="s">
        <v>48</v>
      </c>
      <c r="C75" s="5">
        <v>45</v>
      </c>
      <c r="D75" s="5">
        <v>58</v>
      </c>
      <c r="E75" s="6">
        <f t="shared" si="6"/>
        <v>0.28888888888888886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1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177</v>
      </c>
      <c r="D90" s="5">
        <v>192</v>
      </c>
      <c r="E90" s="6">
        <f>IF(C90&gt;0,(D90-C90)/C90,"-")</f>
        <v>8.4745762711864403E-2</v>
      </c>
    </row>
    <row r="91" spans="2:5" ht="29.25" thickBot="1" x14ac:dyDescent="0.25">
      <c r="B91" s="4" t="s">
        <v>52</v>
      </c>
      <c r="C91" s="5">
        <v>66</v>
      </c>
      <c r="D91" s="5">
        <v>60</v>
      </c>
      <c r="E91" s="6">
        <f t="shared" ref="E91:E93" si="7">IF(C91&gt;0,(D91-C91)/C91,"-")</f>
        <v>-9.0909090909090912E-2</v>
      </c>
    </row>
    <row r="92" spans="2:5" ht="29.25" customHeight="1" thickBot="1" x14ac:dyDescent="0.25">
      <c r="B92" s="4" t="s">
        <v>53</v>
      </c>
      <c r="C92" s="5">
        <v>80</v>
      </c>
      <c r="D92" s="5">
        <v>83</v>
      </c>
      <c r="E92" s="6">
        <f t="shared" si="7"/>
        <v>3.7499999999999999E-2</v>
      </c>
    </row>
    <row r="93" spans="2:5" ht="29.25" customHeight="1" thickBot="1" x14ac:dyDescent="0.25">
      <c r="B93" s="4" t="s">
        <v>54</v>
      </c>
      <c r="C93" s="6">
        <f>(C90+C91)/(C90+C91+C92)</f>
        <v>0.75232198142414863</v>
      </c>
      <c r="D93" s="6">
        <f>(D90+D91)/(D90+D91+D92)</f>
        <v>0.75223880597014925</v>
      </c>
      <c r="E93" s="6">
        <f t="shared" si="7"/>
        <v>-1.1055831951358519E-4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324</v>
      </c>
      <c r="D100" s="5">
        <v>339</v>
      </c>
      <c r="E100" s="6">
        <f>IF(C100&gt;0,(D100-C100)/C100,"-")</f>
        <v>4.6296296296296294E-2</v>
      </c>
    </row>
    <row r="101" spans="2:5" ht="20.100000000000001" customHeight="1" thickBot="1" x14ac:dyDescent="0.25">
      <c r="B101" s="4" t="s">
        <v>41</v>
      </c>
      <c r="C101" s="5">
        <v>178</v>
      </c>
      <c r="D101" s="5">
        <v>172</v>
      </c>
      <c r="E101" s="6">
        <f t="shared" ref="E101:E105" si="8">IF(C101&gt;0,(D101-C101)/C101,"-")</f>
        <v>-3.3707865168539325E-2</v>
      </c>
    </row>
    <row r="102" spans="2:5" ht="20.100000000000001" customHeight="1" thickBot="1" x14ac:dyDescent="0.25">
      <c r="B102" s="4" t="s">
        <v>42</v>
      </c>
      <c r="C102" s="5">
        <v>66</v>
      </c>
      <c r="D102" s="5">
        <v>80</v>
      </c>
      <c r="E102" s="6">
        <f t="shared" si="8"/>
        <v>0.21212121212121213</v>
      </c>
    </row>
    <row r="103" spans="2:5" ht="20.100000000000001" customHeight="1" thickBot="1" x14ac:dyDescent="0.25">
      <c r="B103" s="4" t="s">
        <v>98</v>
      </c>
      <c r="C103" s="6">
        <f>(C101+C102)/C100</f>
        <v>0.75308641975308643</v>
      </c>
      <c r="D103" s="6">
        <f>(D101+D102)/D100</f>
        <v>0.74336283185840712</v>
      </c>
      <c r="E103" s="6">
        <f t="shared" si="8"/>
        <v>-1.2911649499492197E-2</v>
      </c>
    </row>
    <row r="104" spans="2:5" ht="20.100000000000001" customHeight="1" thickBot="1" x14ac:dyDescent="0.25">
      <c r="B104" s="4" t="s">
        <v>39</v>
      </c>
      <c r="C104" s="6">
        <v>0.73553719008264462</v>
      </c>
      <c r="D104" s="6">
        <v>0.74137931034482762</v>
      </c>
      <c r="E104" s="6">
        <f t="shared" si="8"/>
        <v>7.9426578845409376E-3</v>
      </c>
    </row>
    <row r="105" spans="2:5" ht="20.100000000000001" customHeight="1" thickBot="1" x14ac:dyDescent="0.25">
      <c r="B105" s="4" t="s">
        <v>40</v>
      </c>
      <c r="C105" s="6">
        <v>0.80487804878048785</v>
      </c>
      <c r="D105" s="6">
        <v>0.74766355140186913</v>
      </c>
      <c r="E105" s="6">
        <f t="shared" si="8"/>
        <v>-7.108467856131416E-2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370</v>
      </c>
      <c r="D112" s="5">
        <v>338</v>
      </c>
      <c r="E112" s="6">
        <f>IF(C112&gt;0,(D112-C112)/C112,"-")</f>
        <v>-8.6486486486486491E-2</v>
      </c>
    </row>
    <row r="113" spans="2:14" ht="15" thickBot="1" x14ac:dyDescent="0.25">
      <c r="B113" s="4" t="s">
        <v>56</v>
      </c>
      <c r="C113" s="5">
        <v>269</v>
      </c>
      <c r="D113" s="5">
        <v>218</v>
      </c>
      <c r="E113" s="6">
        <f t="shared" ref="E113:E114" si="9">IF(C113&gt;0,(D113-C113)/C113,"-")</f>
        <v>-0.1895910780669145</v>
      </c>
    </row>
    <row r="114" spans="2:14" ht="15" thickBot="1" x14ac:dyDescent="0.25">
      <c r="B114" s="4" t="s">
        <v>57</v>
      </c>
      <c r="C114" s="5">
        <v>101</v>
      </c>
      <c r="D114" s="5">
        <v>120</v>
      </c>
      <c r="E114" s="6">
        <f t="shared" si="9"/>
        <v>0.18811881188118812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</v>
      </c>
      <c r="D128" s="10">
        <v>0</v>
      </c>
      <c r="E128" s="10">
        <v>0</v>
      </c>
      <c r="F128" s="10">
        <v>1</v>
      </c>
      <c r="G128" s="10">
        <v>6</v>
      </c>
      <c r="H128" s="10">
        <v>0</v>
      </c>
      <c r="I128" s="10">
        <v>0</v>
      </c>
      <c r="J128" s="10">
        <v>6</v>
      </c>
      <c r="K128" s="6">
        <f>IF(C128=0,"-",(G128-C128)/C128)</f>
        <v>5</v>
      </c>
      <c r="L128" s="6" t="str">
        <f t="shared" ref="L128:N133" si="10">IF(D128=0,"-",(H128-D128)/D128)</f>
        <v>-</v>
      </c>
      <c r="M128" s="6" t="str">
        <f t="shared" si="10"/>
        <v>-</v>
      </c>
      <c r="N128" s="6">
        <f t="shared" si="10"/>
        <v>5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1</v>
      </c>
      <c r="H129" s="10">
        <v>0</v>
      </c>
      <c r="I129" s="10">
        <v>0</v>
      </c>
      <c r="J129" s="10">
        <v>1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1</v>
      </c>
      <c r="D133" s="10">
        <v>0</v>
      </c>
      <c r="E133" s="10">
        <v>0</v>
      </c>
      <c r="F133" s="10">
        <v>1</v>
      </c>
      <c r="G133" s="10">
        <v>7</v>
      </c>
      <c r="H133" s="10">
        <v>0</v>
      </c>
      <c r="I133" s="10">
        <v>0</v>
      </c>
      <c r="J133" s="10">
        <v>7</v>
      </c>
      <c r="K133" s="6">
        <f t="shared" si="11"/>
        <v>6</v>
      </c>
      <c r="L133" s="6" t="str">
        <f t="shared" si="10"/>
        <v>-</v>
      </c>
      <c r="M133" s="6" t="str">
        <f t="shared" si="10"/>
        <v>-</v>
      </c>
      <c r="N133" s="6">
        <f t="shared" si="10"/>
        <v>6</v>
      </c>
    </row>
    <row r="134" spans="2:14" ht="15" thickBot="1" x14ac:dyDescent="0.25">
      <c r="B134" s="4" t="s">
        <v>36</v>
      </c>
      <c r="C134" s="6">
        <f>IF(C128=0,"-",C128/(C128+C129))</f>
        <v>1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>
        <f t="shared" si="12"/>
        <v>1</v>
      </c>
      <c r="G134" s="6">
        <f t="shared" si="12"/>
        <v>0.8571428571428571</v>
      </c>
      <c r="H134" s="6" t="str">
        <f t="shared" si="12"/>
        <v>-</v>
      </c>
      <c r="I134" s="6" t="str">
        <f t="shared" si="12"/>
        <v>-</v>
      </c>
      <c r="J134" s="6">
        <f t="shared" si="12"/>
        <v>0.8571428571428571</v>
      </c>
      <c r="K134" s="6">
        <f>IF(OR(C134="-",G134="-"),"-",(G134-C134)/C134)</f>
        <v>-0.1428571428571429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>
        <f t="shared" si="13"/>
        <v>-0.1428571428571429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9</v>
      </c>
      <c r="D143" s="10">
        <v>0</v>
      </c>
      <c r="E143" s="10">
        <v>0</v>
      </c>
      <c r="F143" s="10">
        <v>9</v>
      </c>
      <c r="G143" s="10">
        <v>8</v>
      </c>
      <c r="H143" s="10">
        <v>0</v>
      </c>
      <c r="I143" s="10">
        <v>3</v>
      </c>
      <c r="J143" s="10">
        <v>11</v>
      </c>
      <c r="K143" s="6">
        <f>IF(C143=0,"-",(G143-C143)/C143)</f>
        <v>-0.1111111111111111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0.22222222222222221</v>
      </c>
    </row>
    <row r="144" spans="2:14" ht="15" thickBot="1" x14ac:dyDescent="0.25">
      <c r="B144" s="4" t="s">
        <v>72</v>
      </c>
      <c r="C144" s="10">
        <v>1</v>
      </c>
      <c r="D144" s="10">
        <v>0</v>
      </c>
      <c r="E144" s="10">
        <v>0</v>
      </c>
      <c r="F144" s="10">
        <v>1</v>
      </c>
      <c r="G144" s="10">
        <v>2</v>
      </c>
      <c r="H144" s="10">
        <v>0</v>
      </c>
      <c r="I144" s="10">
        <v>0</v>
      </c>
      <c r="J144" s="10">
        <v>2</v>
      </c>
      <c r="K144" s="6">
        <f t="shared" ref="K144:K147" si="16">IF(C144=0,"-",(G144-C144)/C144)</f>
        <v>1</v>
      </c>
      <c r="L144" s="6" t="str">
        <f t="shared" si="15"/>
        <v>-</v>
      </c>
      <c r="M144" s="6" t="str">
        <f t="shared" si="15"/>
        <v>-</v>
      </c>
      <c r="N144" s="6">
        <f t="shared" si="15"/>
        <v>1</v>
      </c>
    </row>
    <row r="145" spans="2:14" ht="15" thickBot="1" x14ac:dyDescent="0.25">
      <c r="B145" s="4" t="s">
        <v>73</v>
      </c>
      <c r="C145" s="10">
        <v>25</v>
      </c>
      <c r="D145" s="10">
        <v>0</v>
      </c>
      <c r="E145" s="10">
        <v>2</v>
      </c>
      <c r="F145" s="10">
        <v>27</v>
      </c>
      <c r="G145" s="10">
        <v>31</v>
      </c>
      <c r="H145" s="10">
        <v>0</v>
      </c>
      <c r="I145" s="10">
        <v>2</v>
      </c>
      <c r="J145" s="10">
        <v>33</v>
      </c>
      <c r="K145" s="6">
        <f t="shared" si="16"/>
        <v>0.24</v>
      </c>
      <c r="L145" s="6" t="str">
        <f t="shared" si="15"/>
        <v>-</v>
      </c>
      <c r="M145" s="6">
        <f t="shared" si="15"/>
        <v>0</v>
      </c>
      <c r="N145" s="6">
        <f t="shared" si="15"/>
        <v>0.22222222222222221</v>
      </c>
    </row>
    <row r="146" spans="2:14" ht="15" thickBot="1" x14ac:dyDescent="0.25">
      <c r="B146" s="4" t="s">
        <v>74</v>
      </c>
      <c r="C146" s="10">
        <v>9</v>
      </c>
      <c r="D146" s="10">
        <v>0</v>
      </c>
      <c r="E146" s="10">
        <v>1</v>
      </c>
      <c r="F146" s="10">
        <v>10</v>
      </c>
      <c r="G146" s="10">
        <v>9</v>
      </c>
      <c r="H146" s="10">
        <v>0</v>
      </c>
      <c r="I146" s="10">
        <v>2</v>
      </c>
      <c r="J146" s="10">
        <v>11</v>
      </c>
      <c r="K146" s="6">
        <f t="shared" si="16"/>
        <v>0</v>
      </c>
      <c r="L146" s="6" t="str">
        <f t="shared" si="15"/>
        <v>-</v>
      </c>
      <c r="M146" s="6">
        <f t="shared" si="15"/>
        <v>1</v>
      </c>
      <c r="N146" s="6">
        <f t="shared" si="15"/>
        <v>0.1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44</v>
      </c>
      <c r="D148" s="10">
        <v>0</v>
      </c>
      <c r="E148" s="10">
        <v>3</v>
      </c>
      <c r="F148" s="10">
        <v>47</v>
      </c>
      <c r="G148" s="10">
        <v>50</v>
      </c>
      <c r="H148" s="10">
        <v>0</v>
      </c>
      <c r="I148" s="10">
        <v>7</v>
      </c>
      <c r="J148" s="10">
        <v>57</v>
      </c>
      <c r="K148" s="6">
        <f t="shared" ref="K148" si="17">IF(C148=0,"-",(G148-C148)/C148)</f>
        <v>0.13636363636363635</v>
      </c>
      <c r="L148" s="6" t="str">
        <f t="shared" ref="L148" si="18">IF(D148=0,"-",(H148-D148)/D148)</f>
        <v>-</v>
      </c>
      <c r="M148" s="6">
        <f t="shared" ref="M148" si="19">IF(E148=0,"-",(I148-E148)/E148)</f>
        <v>1.3333333333333333</v>
      </c>
      <c r="N148" s="6">
        <f t="shared" ref="N148" si="20">IF(F148=0,"-",(J148-F148)/F148)</f>
        <v>0.21276595744680851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0.26470588235294118</v>
      </c>
      <c r="D149" s="6" t="str">
        <f t="shared" si="21"/>
        <v>-</v>
      </c>
      <c r="E149" s="6" t="str">
        <f t="shared" si="21"/>
        <v>-</v>
      </c>
      <c r="F149" s="6">
        <f t="shared" si="21"/>
        <v>0.25</v>
      </c>
      <c r="G149" s="6">
        <f t="shared" si="21"/>
        <v>0.20512820512820512</v>
      </c>
      <c r="H149" s="6" t="str">
        <f t="shared" si="21"/>
        <v>-</v>
      </c>
      <c r="I149" s="6">
        <f t="shared" si="21"/>
        <v>0.6</v>
      </c>
      <c r="J149" s="6">
        <f t="shared" si="21"/>
        <v>0.25</v>
      </c>
      <c r="K149" s="6">
        <f>IF(OR(C149="-",G149="-"),"-",(G149-C149)/C149)</f>
        <v>-0.2250712250712251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0</v>
      </c>
    </row>
    <row r="150" spans="2:14" ht="29.25" thickBot="1" x14ac:dyDescent="0.25">
      <c r="B150" s="7" t="s">
        <v>77</v>
      </c>
      <c r="C150" s="6">
        <f t="shared" si="21"/>
        <v>0.1</v>
      </c>
      <c r="D150" s="6" t="str">
        <f t="shared" si="21"/>
        <v>-</v>
      </c>
      <c r="E150" s="6" t="str">
        <f t="shared" si="21"/>
        <v>-</v>
      </c>
      <c r="F150" s="6">
        <f t="shared" si="21"/>
        <v>9.0909090909090912E-2</v>
      </c>
      <c r="G150" s="6">
        <f t="shared" si="21"/>
        <v>0.18181818181818182</v>
      </c>
      <c r="H150" s="6" t="str">
        <f t="shared" si="21"/>
        <v>-</v>
      </c>
      <c r="I150" s="6" t="str">
        <f t="shared" si="21"/>
        <v>-</v>
      </c>
      <c r="J150" s="6">
        <f t="shared" si="21"/>
        <v>0.15384615384615385</v>
      </c>
      <c r="K150" s="6">
        <f>IF(OR(C150="-",G150="-"),"-",(G150-C150)/C150)</f>
        <v>0.81818181818181812</v>
      </c>
      <c r="L150" s="6" t="str">
        <f t="shared" si="22"/>
        <v>-</v>
      </c>
      <c r="M150" s="6" t="str">
        <f t="shared" si="22"/>
        <v>-</v>
      </c>
      <c r="N150" s="6">
        <f t="shared" si="22"/>
        <v>0.6923076923076924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34</v>
      </c>
      <c r="D157" s="19">
        <v>41</v>
      </c>
      <c r="E157" s="18">
        <f>IF(C157=0,"-",(D157-C157)/C157)</f>
        <v>0.20588235294117646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9</v>
      </c>
      <c r="D158" s="19">
        <v>9</v>
      </c>
      <c r="E158" s="18">
        <f t="shared" ref="E158:E159" si="23">IF(C158=0,"-",(D158-C158)/C158)</f>
        <v>0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1</v>
      </c>
      <c r="D159" s="19">
        <v>0</v>
      </c>
      <c r="E159" s="18">
        <f t="shared" si="23"/>
        <v>-1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0.77272727272727271</v>
      </c>
      <c r="D160" s="18">
        <f>IF(D157=0,"-",D157/(D157+D158+D159))</f>
        <v>0.82</v>
      </c>
      <c r="E160" s="18">
        <f>IF(OR(C160="-",D160="-"),"-",(D160-C160)/C160)</f>
        <v>6.1176470588235256E-2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</v>
      </c>
      <c r="D166" s="5">
        <v>7</v>
      </c>
      <c r="E166" s="6">
        <f>IF(C166=0,"-",(D166-C166)/C166)</f>
        <v>6</v>
      </c>
    </row>
    <row r="167" spans="2:14" ht="20.100000000000001" customHeight="1" thickBot="1" x14ac:dyDescent="0.25">
      <c r="B167" s="4" t="s">
        <v>41</v>
      </c>
      <c r="C167" s="5">
        <v>0</v>
      </c>
      <c r="D167" s="5">
        <v>4</v>
      </c>
      <c r="E167" s="6" t="str">
        <f t="shared" ref="E167:E168" si="24">IF(C167=0,"-",(D167-C167)/C167)</f>
        <v>-</v>
      </c>
    </row>
    <row r="168" spans="2:14" ht="20.100000000000001" customHeight="1" thickBot="1" x14ac:dyDescent="0.25">
      <c r="B168" s="4" t="s">
        <v>42</v>
      </c>
      <c r="C168" s="5">
        <v>1</v>
      </c>
      <c r="D168" s="5">
        <v>2</v>
      </c>
      <c r="E168" s="6">
        <f t="shared" si="24"/>
        <v>1</v>
      </c>
    </row>
    <row r="169" spans="2:14" ht="20.100000000000001" customHeight="1" thickBot="1" x14ac:dyDescent="0.25">
      <c r="B169" s="4" t="s">
        <v>98</v>
      </c>
      <c r="C169" s="6">
        <f>IF(C166=0,"-",(C167+C168)/C166)</f>
        <v>1</v>
      </c>
      <c r="D169" s="6">
        <f>IF(D166=0,"-",(D167+D168)/D166)</f>
        <v>0.8571428571428571</v>
      </c>
      <c r="E169" s="6">
        <f t="shared" ref="E169:E171" si="25">IF(OR(C169="-",D169="-"),"-",(D169-C169)/C169)</f>
        <v>-0.1428571428571429</v>
      </c>
    </row>
    <row r="170" spans="2:14" ht="20.100000000000001" customHeight="1" thickBot="1" x14ac:dyDescent="0.25">
      <c r="B170" s="4" t="s">
        <v>39</v>
      </c>
      <c r="C170" s="6" t="s">
        <v>105</v>
      </c>
      <c r="D170" s="6">
        <v>0.8</v>
      </c>
      <c r="E170" s="6" t="str">
        <f t="shared" si="25"/>
        <v>-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1</v>
      </c>
      <c r="E171" s="6">
        <f t="shared" si="25"/>
        <v>0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3</v>
      </c>
      <c r="D178" s="5">
        <v>1</v>
      </c>
      <c r="E178" s="6">
        <f>IF(C178=0,"-",(D178-C178)/C178)</f>
        <v>-0.66666666666666663</v>
      </c>
      <c r="H178" s="13"/>
    </row>
    <row r="179" spans="2:8" ht="15" thickBot="1" x14ac:dyDescent="0.25">
      <c r="B179" s="4" t="s">
        <v>43</v>
      </c>
      <c r="C179" s="5">
        <v>3</v>
      </c>
      <c r="D179" s="5">
        <v>1</v>
      </c>
      <c r="E179" s="6">
        <f t="shared" ref="E179:E185" si="26">IF(C179=0,"-",(D179-C179)/C179)</f>
        <v>-0.66666666666666663</v>
      </c>
      <c r="H179" s="13"/>
    </row>
    <row r="180" spans="2:8" ht="15" thickBot="1" x14ac:dyDescent="0.25">
      <c r="B180" s="4" t="s">
        <v>47</v>
      </c>
      <c r="C180" s="5">
        <v>0</v>
      </c>
      <c r="D180" s="5">
        <v>0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47</v>
      </c>
      <c r="D182" s="5">
        <v>60</v>
      </c>
      <c r="E182" s="6">
        <f t="shared" si="26"/>
        <v>0.27659574468085107</v>
      </c>
      <c r="H182" s="13"/>
    </row>
    <row r="183" spans="2:8" ht="15" thickBot="1" x14ac:dyDescent="0.25">
      <c r="B183" s="4" t="s">
        <v>47</v>
      </c>
      <c r="C183" s="5">
        <v>43</v>
      </c>
      <c r="D183" s="5">
        <v>55</v>
      </c>
      <c r="E183" s="6">
        <f t="shared" si="26"/>
        <v>0.27906976744186046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4</v>
      </c>
      <c r="D185" s="5">
        <v>5</v>
      </c>
      <c r="E185" s="6">
        <f t="shared" si="26"/>
        <v>0.25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3</v>
      </c>
      <c r="D197" s="5">
        <v>7</v>
      </c>
      <c r="E197" s="6">
        <f t="shared" ref="E197:E200" si="27">IF(C197=0,"-",(D197-C197)/C197)</f>
        <v>1.3333333333333333</v>
      </c>
    </row>
    <row r="198" spans="2:5" ht="15" thickBot="1" x14ac:dyDescent="0.25">
      <c r="B198" s="4" t="s">
        <v>83</v>
      </c>
      <c r="C198" s="5">
        <v>1</v>
      </c>
      <c r="D198" s="5">
        <v>0</v>
      </c>
      <c r="E198" s="6">
        <f t="shared" si="27"/>
        <v>-1</v>
      </c>
    </row>
    <row r="199" spans="2:5" ht="15" thickBot="1" x14ac:dyDescent="0.25">
      <c r="B199" s="4" t="s">
        <v>84</v>
      </c>
      <c r="C199" s="5">
        <v>4</v>
      </c>
      <c r="D199" s="5">
        <v>7</v>
      </c>
      <c r="E199" s="6">
        <f t="shared" si="27"/>
        <v>0.75</v>
      </c>
    </row>
    <row r="200" spans="2:5" ht="15" thickBot="1" x14ac:dyDescent="0.25">
      <c r="B200" s="4" t="s">
        <v>85</v>
      </c>
      <c r="C200" s="5">
        <v>1</v>
      </c>
      <c r="D200" s="5">
        <v>3</v>
      </c>
      <c r="E200" s="6">
        <f t="shared" si="27"/>
        <v>2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3</v>
      </c>
      <c r="D208" s="5">
        <v>7</v>
      </c>
      <c r="E208" s="6">
        <f t="shared" si="28"/>
        <v>1.3333333333333333</v>
      </c>
    </row>
    <row r="209" spans="2:5" ht="20.100000000000001" customHeight="1" thickBot="1" x14ac:dyDescent="0.25">
      <c r="B209" s="17" t="s">
        <v>86</v>
      </c>
      <c r="C209" s="5">
        <v>3</v>
      </c>
      <c r="D209" s="5">
        <v>6</v>
      </c>
      <c r="E209" s="6">
        <f t="shared" si="28"/>
        <v>1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1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1</v>
      </c>
      <c r="D212" s="5">
        <v>0</v>
      </c>
      <c r="E212" s="6">
        <f>IF(C212=0,"-",(D212-C212)/C212)</f>
        <v>-1</v>
      </c>
    </row>
    <row r="213" spans="2:5" ht="15" thickBot="1" x14ac:dyDescent="0.25">
      <c r="B213" s="17" t="s">
        <v>86</v>
      </c>
      <c r="C213" s="5">
        <v>1</v>
      </c>
      <c r="D213" s="5">
        <v>0</v>
      </c>
      <c r="E213" s="6">
        <f t="shared" ref="E213:E214" si="29">IF(C213=0,"-",(D213-C213)/C213)</f>
        <v>-1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13</v>
      </c>
      <c r="D221" s="5">
        <v>11</v>
      </c>
      <c r="E221" s="6">
        <f t="shared" ref="E221:E223" si="30">IF(C221=0,"-",(D221-C221)/C221)</f>
        <v>-0.15384615384615385</v>
      </c>
    </row>
    <row r="222" spans="2:5" ht="15" thickBot="1" x14ac:dyDescent="0.25">
      <c r="B222" s="16" t="s">
        <v>92</v>
      </c>
      <c r="C222" s="5">
        <v>5</v>
      </c>
      <c r="D222" s="5">
        <v>11</v>
      </c>
      <c r="E222" s="6">
        <f t="shared" si="30"/>
        <v>1.2</v>
      </c>
    </row>
    <row r="223" spans="2:5" ht="15" thickBot="1" x14ac:dyDescent="0.25">
      <c r="B223" s="16" t="s">
        <v>93</v>
      </c>
      <c r="C223" s="5">
        <v>21</v>
      </c>
      <c r="D223" s="5">
        <v>22</v>
      </c>
      <c r="E223" s="6">
        <f t="shared" si="30"/>
        <v>4.7619047619047616E-2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1799</v>
      </c>
      <c r="D14" s="5">
        <v>2169</v>
      </c>
      <c r="E14" s="6">
        <f>IF(C14&gt;0,(D14-C14)/C14)</f>
        <v>0.20566981656475819</v>
      </c>
    </row>
    <row r="15" spans="1:5" ht="20.100000000000001" customHeight="1" thickBot="1" x14ac:dyDescent="0.25">
      <c r="B15" s="4" t="s">
        <v>17</v>
      </c>
      <c r="C15" s="5">
        <v>1562</v>
      </c>
      <c r="D15" s="5">
        <v>1922</v>
      </c>
      <c r="E15" s="6">
        <f t="shared" ref="E15:E25" si="0">IF(C15&gt;0,(D15-C15)/C15)</f>
        <v>0.23047375160051217</v>
      </c>
    </row>
    <row r="16" spans="1:5" ht="20.100000000000001" customHeight="1" thickBot="1" x14ac:dyDescent="0.25">
      <c r="B16" s="4" t="s">
        <v>18</v>
      </c>
      <c r="C16" s="5">
        <v>974</v>
      </c>
      <c r="D16" s="5">
        <v>1207</v>
      </c>
      <c r="E16" s="6">
        <f t="shared" si="0"/>
        <v>0.23921971252566734</v>
      </c>
    </row>
    <row r="17" spans="2:5" ht="20.100000000000001" customHeight="1" thickBot="1" x14ac:dyDescent="0.25">
      <c r="B17" s="4" t="s">
        <v>19</v>
      </c>
      <c r="C17" s="5">
        <v>588</v>
      </c>
      <c r="D17" s="5">
        <v>715</v>
      </c>
      <c r="E17" s="6">
        <f t="shared" si="0"/>
        <v>0.21598639455782312</v>
      </c>
    </row>
    <row r="18" spans="2:5" ht="20.100000000000001" customHeight="1" thickBot="1" x14ac:dyDescent="0.25">
      <c r="B18" s="4" t="s">
        <v>100</v>
      </c>
      <c r="C18" s="5">
        <v>7</v>
      </c>
      <c r="D18" s="5">
        <v>1</v>
      </c>
      <c r="E18" s="6">
        <f>IF(C18=0,"-",(D18-C18)/C18)</f>
        <v>-0.8571428571428571</v>
      </c>
    </row>
    <row r="19" spans="2:5" ht="20.100000000000001" customHeight="1" thickBot="1" x14ac:dyDescent="0.25">
      <c r="B19" s="4" t="s">
        <v>101</v>
      </c>
      <c r="C19" s="5">
        <v>2</v>
      </c>
      <c r="D19" s="5">
        <v>3</v>
      </c>
      <c r="E19" s="6">
        <f>IF(C19=0,"-",(D19-C19)/C19)</f>
        <v>0.5</v>
      </c>
    </row>
    <row r="20" spans="2:5" ht="20.100000000000001" customHeight="1" thickBot="1" x14ac:dyDescent="0.25">
      <c r="B20" s="4" t="s">
        <v>20</v>
      </c>
      <c r="C20" s="6">
        <f>C17/C15</f>
        <v>0.37644046094750322</v>
      </c>
      <c r="D20" s="6">
        <f>D17/D15</f>
        <v>0.37200832466181061</v>
      </c>
      <c r="E20" s="6">
        <f t="shared" si="0"/>
        <v>-1.1773804214714046E-2</v>
      </c>
    </row>
    <row r="21" spans="2:5" ht="30" customHeight="1" thickBot="1" x14ac:dyDescent="0.25">
      <c r="B21" s="4" t="s">
        <v>23</v>
      </c>
      <c r="C21" s="5">
        <v>238</v>
      </c>
      <c r="D21" s="5">
        <v>185</v>
      </c>
      <c r="E21" s="6">
        <f t="shared" si="0"/>
        <v>-0.22268907563025211</v>
      </c>
    </row>
    <row r="22" spans="2:5" ht="20.100000000000001" customHeight="1" thickBot="1" x14ac:dyDescent="0.25">
      <c r="B22" s="4" t="s">
        <v>24</v>
      </c>
      <c r="C22" s="5">
        <v>145</v>
      </c>
      <c r="D22" s="5">
        <v>106</v>
      </c>
      <c r="E22" s="6">
        <f t="shared" si="0"/>
        <v>-0.26896551724137929</v>
      </c>
    </row>
    <row r="23" spans="2:5" ht="20.100000000000001" customHeight="1" thickBot="1" x14ac:dyDescent="0.25">
      <c r="B23" s="4" t="s">
        <v>25</v>
      </c>
      <c r="C23" s="5">
        <v>93</v>
      </c>
      <c r="D23" s="5">
        <v>79</v>
      </c>
      <c r="E23" s="6">
        <f t="shared" si="0"/>
        <v>-0.15053763440860216</v>
      </c>
    </row>
    <row r="24" spans="2:5" ht="20.100000000000001" customHeight="1" thickBot="1" x14ac:dyDescent="0.25">
      <c r="B24" s="4" t="s">
        <v>21</v>
      </c>
      <c r="C24" s="6">
        <f>C23/C21</f>
        <v>0.3907563025210084</v>
      </c>
      <c r="D24" s="6">
        <f t="shared" ref="D24" si="1">D23/D21</f>
        <v>0.42702702702702705</v>
      </c>
      <c r="E24" s="6">
        <f t="shared" si="0"/>
        <v>9.2821854112176749E-2</v>
      </c>
    </row>
    <row r="25" spans="2:5" ht="20.100000000000001" customHeight="1" thickBot="1" x14ac:dyDescent="0.25">
      <c r="B25" s="7" t="s">
        <v>26</v>
      </c>
      <c r="C25" s="6">
        <v>0.14751463341385881</v>
      </c>
      <c r="D25" s="6">
        <v>0.18151288439272512</v>
      </c>
      <c r="E25" s="6">
        <f t="shared" si="0"/>
        <v>0.23047375160051212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445</v>
      </c>
      <c r="D34" s="5">
        <v>493</v>
      </c>
      <c r="E34" s="6">
        <f>IF(C34&gt;0,(D34-C34)/C34,"-")</f>
        <v>0.10786516853932585</v>
      </c>
    </row>
    <row r="35" spans="2:5" ht="20.100000000000001" customHeight="1" thickBot="1" x14ac:dyDescent="0.25">
      <c r="B35" s="4" t="s">
        <v>29</v>
      </c>
      <c r="C35" s="5">
        <v>0</v>
      </c>
      <c r="D35" s="5">
        <v>6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303</v>
      </c>
      <c r="D36" s="5">
        <v>361</v>
      </c>
      <c r="E36" s="6">
        <f t="shared" si="2"/>
        <v>0.19141914191419143</v>
      </c>
    </row>
    <row r="37" spans="2:5" ht="20.100000000000001" customHeight="1" thickBot="1" x14ac:dyDescent="0.25">
      <c r="B37" s="4" t="s">
        <v>30</v>
      </c>
      <c r="C37" s="5">
        <v>142</v>
      </c>
      <c r="D37" s="5">
        <v>126</v>
      </c>
      <c r="E37" s="6">
        <f t="shared" si="2"/>
        <v>-0.11267605633802817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285</v>
      </c>
      <c r="D44" s="5">
        <v>282</v>
      </c>
      <c r="E44" s="6">
        <f>IF(C44&gt;0,(D44-C44)/C44,"-")</f>
        <v>-1.0526315789473684E-2</v>
      </c>
    </row>
    <row r="45" spans="2:5" ht="20.100000000000001" customHeight="1" thickBot="1" x14ac:dyDescent="0.25">
      <c r="B45" s="4" t="s">
        <v>34</v>
      </c>
      <c r="C45" s="5">
        <v>20</v>
      </c>
      <c r="D45" s="5">
        <v>26</v>
      </c>
      <c r="E45" s="6">
        <f t="shared" ref="E45:E51" si="3">IF(C45&gt;0,(D45-C45)/C45,"-")</f>
        <v>0.3</v>
      </c>
    </row>
    <row r="46" spans="2:5" ht="20.100000000000001" customHeight="1" thickBot="1" x14ac:dyDescent="0.25">
      <c r="B46" s="4" t="s">
        <v>31</v>
      </c>
      <c r="C46" s="5">
        <v>11</v>
      </c>
      <c r="D46" s="5">
        <v>15</v>
      </c>
      <c r="E46" s="6">
        <f t="shared" si="3"/>
        <v>0.36363636363636365</v>
      </c>
    </row>
    <row r="47" spans="2:5" ht="20.100000000000001" customHeight="1" thickBot="1" x14ac:dyDescent="0.25">
      <c r="B47" s="4" t="s">
        <v>32</v>
      </c>
      <c r="C47" s="5">
        <v>819</v>
      </c>
      <c r="D47" s="5">
        <v>791</v>
      </c>
      <c r="E47" s="6">
        <f t="shared" si="3"/>
        <v>-3.4188034188034191E-2</v>
      </c>
    </row>
    <row r="48" spans="2:5" ht="20.100000000000001" customHeight="1" thickBot="1" x14ac:dyDescent="0.25">
      <c r="B48" s="4" t="s">
        <v>35</v>
      </c>
      <c r="C48" s="5">
        <v>380</v>
      </c>
      <c r="D48" s="5">
        <v>378</v>
      </c>
      <c r="E48" s="6">
        <f t="shared" si="3"/>
        <v>-5.263157894736842E-3</v>
      </c>
    </row>
    <row r="49" spans="2:5" ht="20.100000000000001" customHeight="1" thickBot="1" x14ac:dyDescent="0.25">
      <c r="B49" s="4" t="s">
        <v>67</v>
      </c>
      <c r="C49" s="5">
        <v>136</v>
      </c>
      <c r="D49" s="5">
        <v>298</v>
      </c>
      <c r="E49" s="6">
        <f t="shared" si="3"/>
        <v>1.1911764705882353</v>
      </c>
    </row>
    <row r="50" spans="2:5" ht="20.100000000000001" customHeight="1" collapsed="1" thickBot="1" x14ac:dyDescent="0.25">
      <c r="B50" s="4" t="s">
        <v>36</v>
      </c>
      <c r="C50" s="6">
        <f>C44/(C44+C45)</f>
        <v>0.93442622950819676</v>
      </c>
      <c r="D50" s="6">
        <f>D44/(D44+D45)</f>
        <v>0.91558441558441561</v>
      </c>
      <c r="E50" s="6">
        <f t="shared" si="3"/>
        <v>-2.0164046479835964E-2</v>
      </c>
    </row>
    <row r="51" spans="2:5" ht="20.100000000000001" customHeight="1" thickBot="1" x14ac:dyDescent="0.25">
      <c r="B51" s="4" t="s">
        <v>37</v>
      </c>
      <c r="C51" s="6">
        <f>C47/(C46+C47)</f>
        <v>0.98674698795180726</v>
      </c>
      <c r="D51" s="6">
        <f t="shared" ref="D51" si="4">D47/(D46+D47)</f>
        <v>0.9813895781637717</v>
      </c>
      <c r="E51" s="6">
        <f t="shared" si="3"/>
        <v>-5.4293652308541095E-3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305</v>
      </c>
      <c r="D58" s="5">
        <v>309</v>
      </c>
      <c r="E58" s="6">
        <f>IF(C58&gt;0,(D58-C58)/C58,"-")</f>
        <v>1.3114754098360656E-2</v>
      </c>
    </row>
    <row r="59" spans="2:5" ht="20.100000000000001" customHeight="1" thickBot="1" x14ac:dyDescent="0.25">
      <c r="B59" s="4" t="s">
        <v>41</v>
      </c>
      <c r="C59" s="5">
        <v>193</v>
      </c>
      <c r="D59" s="5">
        <v>183</v>
      </c>
      <c r="E59" s="6">
        <f t="shared" ref="E59:E63" si="5">IF(C59&gt;0,(D59-C59)/C59,"-")</f>
        <v>-5.181347150259067E-2</v>
      </c>
    </row>
    <row r="60" spans="2:5" ht="20.100000000000001" customHeight="1" thickBot="1" x14ac:dyDescent="0.25">
      <c r="B60" s="4" t="s">
        <v>42</v>
      </c>
      <c r="C60" s="5">
        <v>92</v>
      </c>
      <c r="D60" s="5">
        <v>100</v>
      </c>
      <c r="E60" s="6">
        <f t="shared" si="5"/>
        <v>8.6956521739130432E-2</v>
      </c>
    </row>
    <row r="61" spans="2:5" ht="20.100000000000001" customHeight="1" collapsed="1" thickBot="1" x14ac:dyDescent="0.25">
      <c r="B61" s="4" t="s">
        <v>98</v>
      </c>
      <c r="C61" s="6">
        <f>(C59+C60)/C58</f>
        <v>0.93442622950819676</v>
      </c>
      <c r="D61" s="6">
        <f>(D59+D60)/D58</f>
        <v>0.91585760517799353</v>
      </c>
      <c r="E61" s="6">
        <f t="shared" si="5"/>
        <v>-1.9871685686708721E-2</v>
      </c>
    </row>
    <row r="62" spans="2:5" ht="20.100000000000001" customHeight="1" thickBot="1" x14ac:dyDescent="0.25">
      <c r="B62" s="4" t="s">
        <v>39</v>
      </c>
      <c r="C62" s="6">
        <v>0.93236714975845414</v>
      </c>
      <c r="D62" s="6">
        <v>0.90594059405940597</v>
      </c>
      <c r="E62" s="6">
        <f t="shared" si="5"/>
        <v>-2.8343507925922131E-2</v>
      </c>
    </row>
    <row r="63" spans="2:5" ht="20.100000000000001" customHeight="1" thickBot="1" x14ac:dyDescent="0.25">
      <c r="B63" s="4" t="s">
        <v>40</v>
      </c>
      <c r="C63" s="6">
        <v>0.93877551020408168</v>
      </c>
      <c r="D63" s="6">
        <v>0.93457943925233644</v>
      </c>
      <c r="E63" s="6">
        <f t="shared" si="5"/>
        <v>-4.46972775294601E-3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2004</v>
      </c>
      <c r="D70" s="5">
        <v>2407</v>
      </c>
      <c r="E70" s="6">
        <f>IF(C70&gt;0,(D70-C70)/C70,"-")</f>
        <v>0.20109780439121758</v>
      </c>
    </row>
    <row r="71" spans="2:5" ht="20.100000000000001" customHeight="1" thickBot="1" x14ac:dyDescent="0.25">
      <c r="B71" s="4" t="s">
        <v>45</v>
      </c>
      <c r="C71" s="5">
        <v>768</v>
      </c>
      <c r="D71" s="5">
        <v>820</v>
      </c>
      <c r="E71" s="6">
        <f t="shared" ref="E71:E77" si="6">IF(C71&gt;0,(D71-C71)/C71,"-")</f>
        <v>6.7708333333333329E-2</v>
      </c>
    </row>
    <row r="72" spans="2:5" ht="20.100000000000001" customHeight="1" thickBot="1" x14ac:dyDescent="0.25">
      <c r="B72" s="4" t="s">
        <v>43</v>
      </c>
      <c r="C72" s="5">
        <v>5</v>
      </c>
      <c r="D72" s="5">
        <v>6</v>
      </c>
      <c r="E72" s="6">
        <f t="shared" si="6"/>
        <v>0.2</v>
      </c>
    </row>
    <row r="73" spans="2:5" ht="20.100000000000001" customHeight="1" thickBot="1" x14ac:dyDescent="0.25">
      <c r="B73" s="4" t="s">
        <v>46</v>
      </c>
      <c r="C73" s="5">
        <v>837</v>
      </c>
      <c r="D73" s="5">
        <v>1054</v>
      </c>
      <c r="E73" s="6">
        <f t="shared" si="6"/>
        <v>0.25925925925925924</v>
      </c>
    </row>
    <row r="74" spans="2:5" ht="20.100000000000001" customHeight="1" thickBot="1" x14ac:dyDescent="0.25">
      <c r="B74" s="4" t="s">
        <v>47</v>
      </c>
      <c r="C74" s="5">
        <v>319</v>
      </c>
      <c r="D74" s="5">
        <v>429</v>
      </c>
      <c r="E74" s="6">
        <f t="shared" si="6"/>
        <v>0.34482758620689657</v>
      </c>
    </row>
    <row r="75" spans="2:5" ht="20.100000000000001" customHeight="1" thickBot="1" x14ac:dyDescent="0.25">
      <c r="B75" s="4" t="s">
        <v>48</v>
      </c>
      <c r="C75" s="5">
        <v>74</v>
      </c>
      <c r="D75" s="5">
        <v>98</v>
      </c>
      <c r="E75" s="6">
        <f t="shared" si="6"/>
        <v>0.32432432432432434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1</v>
      </c>
      <c r="D77" s="5">
        <v>0</v>
      </c>
      <c r="E77" s="6">
        <f t="shared" si="6"/>
        <v>-1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143</v>
      </c>
      <c r="D90" s="5">
        <v>95</v>
      </c>
      <c r="E90" s="6">
        <f>IF(C90&gt;0,(D90-C90)/C90,"-")</f>
        <v>-0.33566433566433568</v>
      </c>
    </row>
    <row r="91" spans="2:5" ht="29.25" thickBot="1" x14ac:dyDescent="0.25">
      <c r="B91" s="4" t="s">
        <v>52</v>
      </c>
      <c r="C91" s="5">
        <v>69</v>
      </c>
      <c r="D91" s="5">
        <v>70</v>
      </c>
      <c r="E91" s="6">
        <f t="shared" ref="E91:E93" si="7">IF(C91&gt;0,(D91-C91)/C91,"-")</f>
        <v>1.4492753623188406E-2</v>
      </c>
    </row>
    <row r="92" spans="2:5" ht="29.25" customHeight="1" thickBot="1" x14ac:dyDescent="0.25">
      <c r="B92" s="4" t="s">
        <v>53</v>
      </c>
      <c r="C92" s="5">
        <v>112</v>
      </c>
      <c r="D92" s="5">
        <v>81</v>
      </c>
      <c r="E92" s="6">
        <f t="shared" si="7"/>
        <v>-0.2767857142857143</v>
      </c>
    </row>
    <row r="93" spans="2:5" ht="29.25" customHeight="1" thickBot="1" x14ac:dyDescent="0.25">
      <c r="B93" s="4" t="s">
        <v>54</v>
      </c>
      <c r="C93" s="6">
        <f>(C90+C91)/(C90+C91+C92)</f>
        <v>0.65432098765432101</v>
      </c>
      <c r="D93" s="6">
        <f>(D90+D91)/(D90+D91+D92)</f>
        <v>0.67073170731707321</v>
      </c>
      <c r="E93" s="6">
        <f t="shared" si="7"/>
        <v>2.5080533824206198E-2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328</v>
      </c>
      <c r="D100" s="5">
        <v>252</v>
      </c>
      <c r="E100" s="6">
        <f>IF(C100&gt;0,(D100-C100)/C100,"-")</f>
        <v>-0.23170731707317074</v>
      </c>
    </row>
    <row r="101" spans="2:5" ht="20.100000000000001" customHeight="1" thickBot="1" x14ac:dyDescent="0.25">
      <c r="B101" s="4" t="s">
        <v>41</v>
      </c>
      <c r="C101" s="5">
        <v>148</v>
      </c>
      <c r="D101" s="5">
        <v>109</v>
      </c>
      <c r="E101" s="6">
        <f t="shared" ref="E101:E105" si="8">IF(C101&gt;0,(D101-C101)/C101,"-")</f>
        <v>-0.26351351351351349</v>
      </c>
    </row>
    <row r="102" spans="2:5" ht="20.100000000000001" customHeight="1" thickBot="1" x14ac:dyDescent="0.25">
      <c r="B102" s="4" t="s">
        <v>42</v>
      </c>
      <c r="C102" s="5">
        <v>64</v>
      </c>
      <c r="D102" s="5">
        <v>62</v>
      </c>
      <c r="E102" s="6">
        <f t="shared" si="8"/>
        <v>-3.125E-2</v>
      </c>
    </row>
    <row r="103" spans="2:5" ht="20.100000000000001" customHeight="1" thickBot="1" x14ac:dyDescent="0.25">
      <c r="B103" s="4" t="s">
        <v>98</v>
      </c>
      <c r="C103" s="6">
        <f>(C101+C102)/C100</f>
        <v>0.64634146341463417</v>
      </c>
      <c r="D103" s="6">
        <f>(D101+D102)/D100</f>
        <v>0.6785714285714286</v>
      </c>
      <c r="E103" s="6">
        <f t="shared" si="8"/>
        <v>4.9865229110512145E-2</v>
      </c>
    </row>
    <row r="104" spans="2:5" ht="20.100000000000001" customHeight="1" thickBot="1" x14ac:dyDescent="0.25">
      <c r="B104" s="4" t="s">
        <v>39</v>
      </c>
      <c r="C104" s="6">
        <v>0.64069264069264065</v>
      </c>
      <c r="D104" s="6">
        <v>0.65662650602409633</v>
      </c>
      <c r="E104" s="6">
        <f t="shared" si="8"/>
        <v>2.4869749267339623E-2</v>
      </c>
    </row>
    <row r="105" spans="2:5" ht="20.100000000000001" customHeight="1" thickBot="1" x14ac:dyDescent="0.25">
      <c r="B105" s="4" t="s">
        <v>40</v>
      </c>
      <c r="C105" s="6">
        <v>0.65979381443298968</v>
      </c>
      <c r="D105" s="6">
        <v>0.72093023255813948</v>
      </c>
      <c r="E105" s="6">
        <f t="shared" si="8"/>
        <v>9.2659883720930175E-2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389</v>
      </c>
      <c r="D112" s="5">
        <v>288</v>
      </c>
      <c r="E112" s="6">
        <f>IF(C112&gt;0,(D112-C112)/C112,"-")</f>
        <v>-0.25964010282776351</v>
      </c>
    </row>
    <row r="113" spans="2:14" ht="15" thickBot="1" x14ac:dyDescent="0.25">
      <c r="B113" s="4" t="s">
        <v>56</v>
      </c>
      <c r="C113" s="5">
        <v>246</v>
      </c>
      <c r="D113" s="5">
        <v>195</v>
      </c>
      <c r="E113" s="6">
        <f t="shared" ref="E113:E114" si="9">IF(C113&gt;0,(D113-C113)/C113,"-")</f>
        <v>-0.2073170731707317</v>
      </c>
    </row>
    <row r="114" spans="2:14" ht="15" thickBot="1" x14ac:dyDescent="0.25">
      <c r="B114" s="4" t="s">
        <v>57</v>
      </c>
      <c r="C114" s="5">
        <v>143</v>
      </c>
      <c r="D114" s="5">
        <v>93</v>
      </c>
      <c r="E114" s="6">
        <f t="shared" si="9"/>
        <v>-0.34965034965034963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0</v>
      </c>
      <c r="D128" s="10">
        <v>0</v>
      </c>
      <c r="E128" s="10">
        <v>0</v>
      </c>
      <c r="F128" s="10">
        <v>0</v>
      </c>
      <c r="G128" s="10">
        <v>2</v>
      </c>
      <c r="H128" s="10">
        <v>0</v>
      </c>
      <c r="I128" s="10">
        <v>2</v>
      </c>
      <c r="J128" s="10">
        <v>4</v>
      </c>
      <c r="K128" s="6" t="str">
        <f>IF(C128=0,"-",(G128-C128)/C128)</f>
        <v>-</v>
      </c>
      <c r="L128" s="6" t="str">
        <f t="shared" ref="L128:N133" si="10">IF(D128=0,"-",(H128-D128)/D128)</f>
        <v>-</v>
      </c>
      <c r="M128" s="6" t="str">
        <f t="shared" si="10"/>
        <v>-</v>
      </c>
      <c r="N128" s="6" t="str">
        <f t="shared" si="10"/>
        <v>-</v>
      </c>
    </row>
    <row r="129" spans="2:14" ht="15" thickBot="1" x14ac:dyDescent="0.25">
      <c r="B129" s="4" t="s">
        <v>64</v>
      </c>
      <c r="C129" s="10">
        <v>1</v>
      </c>
      <c r="D129" s="10">
        <v>0</v>
      </c>
      <c r="E129" s="10">
        <v>0</v>
      </c>
      <c r="F129" s="10">
        <v>1</v>
      </c>
      <c r="G129" s="10">
        <v>1</v>
      </c>
      <c r="H129" s="10">
        <v>0</v>
      </c>
      <c r="I129" s="10">
        <v>0</v>
      </c>
      <c r="J129" s="10">
        <v>1</v>
      </c>
      <c r="K129" s="6">
        <f t="shared" ref="K129:K133" si="11">IF(C129=0,"-",(G129-C129)/C129)</f>
        <v>0</v>
      </c>
      <c r="L129" s="6" t="str">
        <f t="shared" si="10"/>
        <v>-</v>
      </c>
      <c r="M129" s="6" t="str">
        <f t="shared" si="10"/>
        <v>-</v>
      </c>
      <c r="N129" s="6">
        <f t="shared" si="10"/>
        <v>0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1</v>
      </c>
      <c r="H131" s="10">
        <v>0</v>
      </c>
      <c r="I131" s="10">
        <v>0</v>
      </c>
      <c r="J131" s="10">
        <v>1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1</v>
      </c>
      <c r="D133" s="10">
        <v>0</v>
      </c>
      <c r="E133" s="10">
        <v>0</v>
      </c>
      <c r="F133" s="10">
        <v>1</v>
      </c>
      <c r="G133" s="10">
        <v>4</v>
      </c>
      <c r="H133" s="10">
        <v>0</v>
      </c>
      <c r="I133" s="10">
        <v>2</v>
      </c>
      <c r="J133" s="10">
        <v>6</v>
      </c>
      <c r="K133" s="6">
        <f t="shared" si="11"/>
        <v>3</v>
      </c>
      <c r="L133" s="6" t="str">
        <f t="shared" si="10"/>
        <v>-</v>
      </c>
      <c r="M133" s="6" t="str">
        <f t="shared" si="10"/>
        <v>-</v>
      </c>
      <c r="N133" s="6">
        <f t="shared" si="10"/>
        <v>5</v>
      </c>
    </row>
    <row r="134" spans="2:14" ht="15" thickBot="1" x14ac:dyDescent="0.25">
      <c r="B134" s="4" t="s">
        <v>36</v>
      </c>
      <c r="C134" s="6" t="str">
        <f>IF(C128=0,"-",C128/(C128+C129))</f>
        <v>-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 t="str">
        <f t="shared" si="12"/>
        <v>-</v>
      </c>
      <c r="G134" s="6">
        <f t="shared" si="12"/>
        <v>0.66666666666666663</v>
      </c>
      <c r="H134" s="6" t="str">
        <f t="shared" si="12"/>
        <v>-</v>
      </c>
      <c r="I134" s="6">
        <f t="shared" si="12"/>
        <v>1</v>
      </c>
      <c r="J134" s="6">
        <f t="shared" si="12"/>
        <v>0.8</v>
      </c>
      <c r="K134" s="6" t="str">
        <f>IF(OR(C134="-",G134="-"),"-",(G134-C134)/C134)</f>
        <v>-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 t="str">
        <f t="shared" si="13"/>
        <v>-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>
        <f t="shared" si="14"/>
        <v>1</v>
      </c>
      <c r="H135" s="6" t="str">
        <f t="shared" si="14"/>
        <v>-</v>
      </c>
      <c r="I135" s="6" t="str">
        <f t="shared" si="14"/>
        <v>-</v>
      </c>
      <c r="J135" s="6">
        <f t="shared" si="14"/>
        <v>1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8</v>
      </c>
      <c r="D143" s="10">
        <v>0</v>
      </c>
      <c r="E143" s="10">
        <v>1</v>
      </c>
      <c r="F143" s="10">
        <v>9</v>
      </c>
      <c r="G143" s="10">
        <v>1</v>
      </c>
      <c r="H143" s="10">
        <v>0</v>
      </c>
      <c r="I143" s="10">
        <v>3</v>
      </c>
      <c r="J143" s="10">
        <v>4</v>
      </c>
      <c r="K143" s="6">
        <f>IF(C143=0,"-",(G143-C143)/C143)</f>
        <v>-0.875</v>
      </c>
      <c r="L143" s="6" t="str">
        <f t="shared" ref="L143:N147" si="15">IF(D143=0,"-",(H143-D143)/D143)</f>
        <v>-</v>
      </c>
      <c r="M143" s="6">
        <f t="shared" si="15"/>
        <v>2</v>
      </c>
      <c r="N143" s="6">
        <f t="shared" si="15"/>
        <v>-0.55555555555555558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2</v>
      </c>
      <c r="H144" s="10">
        <v>0</v>
      </c>
      <c r="I144" s="10">
        <v>0</v>
      </c>
      <c r="J144" s="10">
        <v>2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29</v>
      </c>
      <c r="D145" s="10">
        <v>0</v>
      </c>
      <c r="E145" s="10">
        <v>5</v>
      </c>
      <c r="F145" s="10">
        <v>34</v>
      </c>
      <c r="G145" s="10">
        <v>39</v>
      </c>
      <c r="H145" s="10">
        <v>0</v>
      </c>
      <c r="I145" s="10">
        <v>3</v>
      </c>
      <c r="J145" s="10">
        <v>42</v>
      </c>
      <c r="K145" s="6">
        <f t="shared" si="16"/>
        <v>0.34482758620689657</v>
      </c>
      <c r="L145" s="6" t="str">
        <f t="shared" si="15"/>
        <v>-</v>
      </c>
      <c r="M145" s="6">
        <f t="shared" si="15"/>
        <v>-0.4</v>
      </c>
      <c r="N145" s="6">
        <f t="shared" si="15"/>
        <v>0.23529411764705882</v>
      </c>
    </row>
    <row r="146" spans="2:14" ht="15" thickBot="1" x14ac:dyDescent="0.25">
      <c r="B146" s="4" t="s">
        <v>74</v>
      </c>
      <c r="C146" s="10">
        <v>5</v>
      </c>
      <c r="D146" s="10">
        <v>0</v>
      </c>
      <c r="E146" s="10">
        <v>0</v>
      </c>
      <c r="F146" s="10">
        <v>5</v>
      </c>
      <c r="G146" s="10">
        <v>17</v>
      </c>
      <c r="H146" s="10">
        <v>0</v>
      </c>
      <c r="I146" s="10">
        <v>1</v>
      </c>
      <c r="J146" s="10">
        <v>18</v>
      </c>
      <c r="K146" s="6">
        <f t="shared" si="16"/>
        <v>2.4</v>
      </c>
      <c r="L146" s="6" t="str">
        <f t="shared" si="15"/>
        <v>-</v>
      </c>
      <c r="M146" s="6" t="str">
        <f t="shared" si="15"/>
        <v>-</v>
      </c>
      <c r="N146" s="6">
        <f t="shared" si="15"/>
        <v>2.6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1</v>
      </c>
      <c r="H147" s="10">
        <v>0</v>
      </c>
      <c r="I147" s="10">
        <v>0</v>
      </c>
      <c r="J147" s="10">
        <v>1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42</v>
      </c>
      <c r="D148" s="10">
        <v>0</v>
      </c>
      <c r="E148" s="10">
        <v>6</v>
      </c>
      <c r="F148" s="10">
        <v>48</v>
      </c>
      <c r="G148" s="10">
        <v>60</v>
      </c>
      <c r="H148" s="10">
        <v>0</v>
      </c>
      <c r="I148" s="10">
        <v>7</v>
      </c>
      <c r="J148" s="10">
        <v>67</v>
      </c>
      <c r="K148" s="6">
        <f t="shared" ref="K148" si="17">IF(C148=0,"-",(G148-C148)/C148)</f>
        <v>0.42857142857142855</v>
      </c>
      <c r="L148" s="6" t="str">
        <f t="shared" ref="L148" si="18">IF(D148=0,"-",(H148-D148)/D148)</f>
        <v>-</v>
      </c>
      <c r="M148" s="6">
        <f t="shared" ref="M148" si="19">IF(E148=0,"-",(I148-E148)/E148)</f>
        <v>0.16666666666666666</v>
      </c>
      <c r="N148" s="6">
        <f t="shared" ref="N148" si="20">IF(F148=0,"-",(J148-F148)/F148)</f>
        <v>0.39583333333333331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0.21621621621621623</v>
      </c>
      <c r="D149" s="6" t="str">
        <f t="shared" si="21"/>
        <v>-</v>
      </c>
      <c r="E149" s="6">
        <f t="shared" si="21"/>
        <v>0.16666666666666666</v>
      </c>
      <c r="F149" s="6">
        <f t="shared" si="21"/>
        <v>0.20930232558139536</v>
      </c>
      <c r="G149" s="6">
        <f t="shared" si="21"/>
        <v>2.5000000000000001E-2</v>
      </c>
      <c r="H149" s="6" t="str">
        <f t="shared" si="21"/>
        <v>-</v>
      </c>
      <c r="I149" s="6">
        <f t="shared" si="21"/>
        <v>0.5</v>
      </c>
      <c r="J149" s="6">
        <f t="shared" si="21"/>
        <v>8.6956521739130432E-2</v>
      </c>
      <c r="K149" s="6">
        <f>IF(OR(C149="-",G149="-"),"-",(G149-C149)/C149)</f>
        <v>-0.88437500000000002</v>
      </c>
      <c r="L149" s="6" t="str">
        <f t="shared" ref="L149:N150" si="22">IF(OR(D149="-",H149="-"),"-",(H149-D149)/D149)</f>
        <v>-</v>
      </c>
      <c r="M149" s="6">
        <f t="shared" si="22"/>
        <v>2.0000000000000004</v>
      </c>
      <c r="N149" s="6">
        <f t="shared" si="22"/>
        <v>-0.58454106280193241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>
        <f t="shared" si="21"/>
        <v>0.10526315789473684</v>
      </c>
      <c r="H150" s="6" t="str">
        <f t="shared" si="21"/>
        <v>-</v>
      </c>
      <c r="I150" s="6" t="str">
        <f t="shared" si="21"/>
        <v>-</v>
      </c>
      <c r="J150" s="6">
        <f t="shared" si="21"/>
        <v>0.1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37</v>
      </c>
      <c r="D157" s="19">
        <v>56</v>
      </c>
      <c r="E157" s="18">
        <f>IF(C157=0,"-",(D157-C157)/C157)</f>
        <v>0.51351351351351349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5</v>
      </c>
      <c r="D158" s="19">
        <v>2</v>
      </c>
      <c r="E158" s="18">
        <f t="shared" ref="E158:E159" si="23">IF(C158=0,"-",(D158-C158)/C158)</f>
        <v>-0.6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1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0.88095238095238093</v>
      </c>
      <c r="D160" s="18">
        <f>IF(D157=0,"-",D157/(D157+D158+D159))</f>
        <v>0.94915254237288138</v>
      </c>
      <c r="E160" s="18">
        <f>IF(OR(C160="-",D160="-"),"-",(D160-C160)/C160)</f>
        <v>7.741639945029781E-2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</v>
      </c>
      <c r="D166" s="5">
        <v>5</v>
      </c>
      <c r="E166" s="6">
        <f>IF(C166=0,"-",(D166-C166)/C166)</f>
        <v>4</v>
      </c>
    </row>
    <row r="167" spans="2:14" ht="20.100000000000001" customHeight="1" thickBot="1" x14ac:dyDescent="0.25">
      <c r="B167" s="4" t="s">
        <v>41</v>
      </c>
      <c r="C167" s="5">
        <v>0</v>
      </c>
      <c r="D167" s="5">
        <v>3</v>
      </c>
      <c r="E167" s="6" t="str">
        <f t="shared" ref="E167:E168" si="24">IF(C167=0,"-",(D167-C167)/C167)</f>
        <v>-</v>
      </c>
    </row>
    <row r="168" spans="2:14" ht="20.100000000000001" customHeight="1" thickBot="1" x14ac:dyDescent="0.25">
      <c r="B168" s="4" t="s">
        <v>42</v>
      </c>
      <c r="C168" s="5">
        <v>0</v>
      </c>
      <c r="D168" s="5">
        <v>1</v>
      </c>
      <c r="E168" s="6" t="str">
        <f t="shared" si="24"/>
        <v>-</v>
      </c>
    </row>
    <row r="169" spans="2:14" ht="20.100000000000001" customHeight="1" thickBot="1" x14ac:dyDescent="0.25">
      <c r="B169" s="4" t="s">
        <v>98</v>
      </c>
      <c r="C169" s="6">
        <f>IF(C166=0,"-",(C167+C168)/C166)</f>
        <v>0</v>
      </c>
      <c r="D169" s="6">
        <f>IF(D166=0,"-",(D167+D168)/D166)</f>
        <v>0.8</v>
      </c>
      <c r="E169" s="6" t="e">
        <f t="shared" ref="E169:E171" si="25">IF(OR(C169="-",D169="-"),"-",(D169-C169)/C169)</f>
        <v>#DIV/0!</v>
      </c>
    </row>
    <row r="170" spans="2:14" ht="20.100000000000001" customHeight="1" thickBot="1" x14ac:dyDescent="0.25">
      <c r="B170" s="4" t="s">
        <v>39</v>
      </c>
      <c r="C170" s="6" t="s">
        <v>105</v>
      </c>
      <c r="D170" s="6">
        <v>0.75</v>
      </c>
      <c r="E170" s="6" t="str">
        <f t="shared" si="25"/>
        <v>-</v>
      </c>
    </row>
    <row r="171" spans="2:14" ht="20.100000000000001" customHeight="1" thickBot="1" x14ac:dyDescent="0.25">
      <c r="B171" s="4" t="s">
        <v>40</v>
      </c>
      <c r="C171" s="6" t="s">
        <v>105</v>
      </c>
      <c r="D171" s="6">
        <v>1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7</v>
      </c>
      <c r="D178" s="5">
        <v>7</v>
      </c>
      <c r="E178" s="6">
        <f>IF(C178=0,"-",(D178-C178)/C178)</f>
        <v>0</v>
      </c>
      <c r="H178" s="13"/>
    </row>
    <row r="179" spans="2:8" ht="15" thickBot="1" x14ac:dyDescent="0.25">
      <c r="B179" s="4" t="s">
        <v>43</v>
      </c>
      <c r="C179" s="5">
        <v>7</v>
      </c>
      <c r="D179" s="5">
        <v>3</v>
      </c>
      <c r="E179" s="6">
        <f t="shared" ref="E179:E185" si="26">IF(C179=0,"-",(D179-C179)/C179)</f>
        <v>-0.5714285714285714</v>
      </c>
      <c r="H179" s="13"/>
    </row>
    <row r="180" spans="2:8" ht="15" thickBot="1" x14ac:dyDescent="0.25">
      <c r="B180" s="4" t="s">
        <v>47</v>
      </c>
      <c r="C180" s="5">
        <v>0</v>
      </c>
      <c r="D180" s="5">
        <v>1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3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42</v>
      </c>
      <c r="D182" s="5">
        <v>45</v>
      </c>
      <c r="E182" s="6">
        <f t="shared" si="26"/>
        <v>7.1428571428571425E-2</v>
      </c>
      <c r="H182" s="13"/>
    </row>
    <row r="183" spans="2:8" ht="15" thickBot="1" x14ac:dyDescent="0.25">
      <c r="B183" s="4" t="s">
        <v>47</v>
      </c>
      <c r="C183" s="5">
        <v>33</v>
      </c>
      <c r="D183" s="5">
        <v>38</v>
      </c>
      <c r="E183" s="6">
        <f t="shared" si="26"/>
        <v>0.15151515151515152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9</v>
      </c>
      <c r="D185" s="5">
        <v>7</v>
      </c>
      <c r="E185" s="6">
        <f t="shared" si="26"/>
        <v>-0.22222222222222221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3</v>
      </c>
      <c r="D197" s="5">
        <v>7</v>
      </c>
      <c r="E197" s="6">
        <f t="shared" ref="E197:E200" si="27">IF(C197=0,"-",(D197-C197)/C197)</f>
        <v>1.3333333333333333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3</v>
      </c>
      <c r="D199" s="5">
        <v>8</v>
      </c>
      <c r="E199" s="6">
        <f t="shared" si="27"/>
        <v>1.6666666666666667</v>
      </c>
    </row>
    <row r="200" spans="2:5" ht="15" thickBot="1" x14ac:dyDescent="0.25">
      <c r="B200" s="4" t="s">
        <v>85</v>
      </c>
      <c r="C200" s="5">
        <v>3</v>
      </c>
      <c r="D200" s="5">
        <v>7</v>
      </c>
      <c r="E200" s="6">
        <f t="shared" si="27"/>
        <v>1.3333333333333333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3</v>
      </c>
      <c r="D208" s="5">
        <v>7</v>
      </c>
      <c r="E208" s="6">
        <f t="shared" si="28"/>
        <v>1.3333333333333333</v>
      </c>
    </row>
    <row r="209" spans="2:5" ht="20.100000000000001" customHeight="1" thickBot="1" x14ac:dyDescent="0.25">
      <c r="B209" s="17" t="s">
        <v>86</v>
      </c>
      <c r="C209" s="5">
        <v>2</v>
      </c>
      <c r="D209" s="5">
        <v>7</v>
      </c>
      <c r="E209" s="6">
        <f t="shared" si="28"/>
        <v>2.5</v>
      </c>
    </row>
    <row r="210" spans="2:5" ht="20.100000000000001" customHeight="1" thickBot="1" x14ac:dyDescent="0.25">
      <c r="B210" s="17" t="s">
        <v>87</v>
      </c>
      <c r="C210" s="5">
        <v>1</v>
      </c>
      <c r="D210" s="5">
        <v>0</v>
      </c>
      <c r="E210" s="6">
        <f t="shared" si="28"/>
        <v>-1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1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1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3</v>
      </c>
      <c r="D221" s="5">
        <v>8</v>
      </c>
      <c r="E221" s="6">
        <f t="shared" ref="E221:E223" si="30">IF(C221=0,"-",(D221-C221)/C221)</f>
        <v>1.6666666666666667</v>
      </c>
    </row>
    <row r="222" spans="2:5" ht="15" thickBot="1" x14ac:dyDescent="0.25">
      <c r="B222" s="16" t="s">
        <v>92</v>
      </c>
      <c r="C222" s="5">
        <v>3</v>
      </c>
      <c r="D222" s="5">
        <v>9</v>
      </c>
      <c r="E222" s="6">
        <f t="shared" si="30"/>
        <v>2</v>
      </c>
    </row>
    <row r="223" spans="2:5" ht="15" thickBot="1" x14ac:dyDescent="0.25">
      <c r="B223" s="16" t="s">
        <v>93</v>
      </c>
      <c r="C223" s="5">
        <v>7</v>
      </c>
      <c r="D223" s="5">
        <v>11</v>
      </c>
      <c r="E223" s="6">
        <f t="shared" si="30"/>
        <v>0.5714285714285714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6382</v>
      </c>
      <c r="D14" s="5">
        <v>6765</v>
      </c>
      <c r="E14" s="6">
        <f>IF(C14&gt;0,(D14-C14)/C14)</f>
        <v>6.0012535255405827E-2</v>
      </c>
    </row>
    <row r="15" spans="1:5" ht="20.100000000000001" customHeight="1" thickBot="1" x14ac:dyDescent="0.25">
      <c r="B15" s="4" t="s">
        <v>17</v>
      </c>
      <c r="C15" s="5">
        <v>6245</v>
      </c>
      <c r="D15" s="5">
        <v>6603</v>
      </c>
      <c r="E15" s="6">
        <f t="shared" ref="E15:E25" si="0">IF(C15&gt;0,(D15-C15)/C15)</f>
        <v>5.7325860688550841E-2</v>
      </c>
    </row>
    <row r="16" spans="1:5" ht="20.100000000000001" customHeight="1" thickBot="1" x14ac:dyDescent="0.25">
      <c r="B16" s="4" t="s">
        <v>18</v>
      </c>
      <c r="C16" s="5">
        <v>3396</v>
      </c>
      <c r="D16" s="5">
        <v>3503</v>
      </c>
      <c r="E16" s="6">
        <f t="shared" si="0"/>
        <v>3.1507656065959955E-2</v>
      </c>
    </row>
    <row r="17" spans="2:5" ht="20.100000000000001" customHeight="1" thickBot="1" x14ac:dyDescent="0.25">
      <c r="B17" s="4" t="s">
        <v>19</v>
      </c>
      <c r="C17" s="5">
        <v>2849</v>
      </c>
      <c r="D17" s="5">
        <v>3100</v>
      </c>
      <c r="E17" s="6">
        <f t="shared" si="0"/>
        <v>8.8101088101088104E-2</v>
      </c>
    </row>
    <row r="18" spans="2:5" ht="20.100000000000001" customHeight="1" thickBot="1" x14ac:dyDescent="0.25">
      <c r="B18" s="4" t="s">
        <v>100</v>
      </c>
      <c r="C18" s="5">
        <v>3</v>
      </c>
      <c r="D18" s="5">
        <v>10</v>
      </c>
      <c r="E18" s="6">
        <f>IF(C18=0,"-",(D18-C18)/C18)</f>
        <v>2.3333333333333335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3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0.45620496397117694</v>
      </c>
      <c r="D20" s="6">
        <f>D17/D15</f>
        <v>0.46948356807511737</v>
      </c>
      <c r="E20" s="6">
        <f t="shared" si="0"/>
        <v>2.9106662909479834E-2</v>
      </c>
    </row>
    <row r="21" spans="2:5" ht="30" customHeight="1" thickBot="1" x14ac:dyDescent="0.25">
      <c r="B21" s="4" t="s">
        <v>23</v>
      </c>
      <c r="C21" s="5">
        <v>753</v>
      </c>
      <c r="D21" s="5">
        <v>707</v>
      </c>
      <c r="E21" s="6">
        <f t="shared" si="0"/>
        <v>-6.1088977423638779E-2</v>
      </c>
    </row>
    <row r="22" spans="2:5" ht="20.100000000000001" customHeight="1" thickBot="1" x14ac:dyDescent="0.25">
      <c r="B22" s="4" t="s">
        <v>24</v>
      </c>
      <c r="C22" s="5">
        <v>381</v>
      </c>
      <c r="D22" s="5">
        <v>370</v>
      </c>
      <c r="E22" s="6">
        <f t="shared" si="0"/>
        <v>-2.8871391076115485E-2</v>
      </c>
    </row>
    <row r="23" spans="2:5" ht="20.100000000000001" customHeight="1" thickBot="1" x14ac:dyDescent="0.25">
      <c r="B23" s="4" t="s">
        <v>25</v>
      </c>
      <c r="C23" s="5">
        <v>372</v>
      </c>
      <c r="D23" s="5">
        <v>337</v>
      </c>
      <c r="E23" s="6">
        <f t="shared" si="0"/>
        <v>-9.4086021505376344E-2</v>
      </c>
    </row>
    <row r="24" spans="2:5" ht="20.100000000000001" customHeight="1" thickBot="1" x14ac:dyDescent="0.25">
      <c r="B24" s="4" t="s">
        <v>21</v>
      </c>
      <c r="C24" s="6">
        <f>C23/C21</f>
        <v>0.49402390438247012</v>
      </c>
      <c r="D24" s="6">
        <f t="shared" ref="D24" si="1">D23/D21</f>
        <v>0.47666195190947669</v>
      </c>
      <c r="E24" s="6">
        <f t="shared" si="0"/>
        <v>-3.514395218323671E-2</v>
      </c>
    </row>
    <row r="25" spans="2:5" ht="20.100000000000001" customHeight="1" thickBot="1" x14ac:dyDescent="0.25">
      <c r="B25" s="7" t="s">
        <v>26</v>
      </c>
      <c r="C25" s="6">
        <v>0.15167736463675641</v>
      </c>
      <c r="D25" s="6">
        <v>0.16037240011152962</v>
      </c>
      <c r="E25" s="6">
        <f t="shared" si="0"/>
        <v>5.7325860688550744E-2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1441</v>
      </c>
      <c r="D34" s="5">
        <v>1165</v>
      </c>
      <c r="E34" s="6">
        <f>IF(C34&gt;0,(D34-C34)/C34,"-")</f>
        <v>-0.19153365718251214</v>
      </c>
    </row>
    <row r="35" spans="2:5" ht="20.100000000000001" customHeight="1" thickBot="1" x14ac:dyDescent="0.25">
      <c r="B35" s="4" t="s">
        <v>29</v>
      </c>
      <c r="C35" s="5">
        <v>43</v>
      </c>
      <c r="D35" s="5">
        <v>17</v>
      </c>
      <c r="E35" s="6">
        <f t="shared" ref="E35:E37" si="2">IF(C35&gt;0,(D35-C35)/C35,"-")</f>
        <v>-0.60465116279069764</v>
      </c>
    </row>
    <row r="36" spans="2:5" ht="20.100000000000001" customHeight="1" thickBot="1" x14ac:dyDescent="0.25">
      <c r="B36" s="4" t="s">
        <v>28</v>
      </c>
      <c r="C36" s="5">
        <v>706</v>
      </c>
      <c r="D36" s="5">
        <v>595</v>
      </c>
      <c r="E36" s="6">
        <f t="shared" si="2"/>
        <v>-0.15722379603399433</v>
      </c>
    </row>
    <row r="37" spans="2:5" ht="20.100000000000001" customHeight="1" thickBot="1" x14ac:dyDescent="0.25">
      <c r="B37" s="4" t="s">
        <v>30</v>
      </c>
      <c r="C37" s="5">
        <v>692</v>
      </c>
      <c r="D37" s="5">
        <v>553</v>
      </c>
      <c r="E37" s="6">
        <f t="shared" si="2"/>
        <v>-0.20086705202312138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626</v>
      </c>
      <c r="D44" s="5">
        <v>738</v>
      </c>
      <c r="E44" s="6">
        <f>IF(C44&gt;0,(D44-C44)/C44,"-")</f>
        <v>0.17891373801916932</v>
      </c>
    </row>
    <row r="45" spans="2:5" ht="20.100000000000001" customHeight="1" thickBot="1" x14ac:dyDescent="0.25">
      <c r="B45" s="4" t="s">
        <v>34</v>
      </c>
      <c r="C45" s="5">
        <v>63</v>
      </c>
      <c r="D45" s="5">
        <v>51</v>
      </c>
      <c r="E45" s="6">
        <f t="shared" ref="E45:E51" si="3">IF(C45&gt;0,(D45-C45)/C45,"-")</f>
        <v>-0.19047619047619047</v>
      </c>
    </row>
    <row r="46" spans="2:5" ht="20.100000000000001" customHeight="1" thickBot="1" x14ac:dyDescent="0.25">
      <c r="B46" s="4" t="s">
        <v>31</v>
      </c>
      <c r="C46" s="5">
        <v>159</v>
      </c>
      <c r="D46" s="5">
        <v>91</v>
      </c>
      <c r="E46" s="6">
        <f t="shared" si="3"/>
        <v>-0.42767295597484278</v>
      </c>
    </row>
    <row r="47" spans="2:5" ht="20.100000000000001" customHeight="1" thickBot="1" x14ac:dyDescent="0.25">
      <c r="B47" s="4" t="s">
        <v>32</v>
      </c>
      <c r="C47" s="5">
        <v>2471</v>
      </c>
      <c r="D47" s="5">
        <v>2330</v>
      </c>
      <c r="E47" s="6">
        <f t="shared" si="3"/>
        <v>-5.7061918251719954E-2</v>
      </c>
    </row>
    <row r="48" spans="2:5" ht="20.100000000000001" customHeight="1" thickBot="1" x14ac:dyDescent="0.25">
      <c r="B48" s="4" t="s">
        <v>35</v>
      </c>
      <c r="C48" s="5">
        <v>1885</v>
      </c>
      <c r="D48" s="5">
        <v>1720</v>
      </c>
      <c r="E48" s="6">
        <f t="shared" si="3"/>
        <v>-8.7533156498673742E-2</v>
      </c>
    </row>
    <row r="49" spans="2:5" ht="20.100000000000001" customHeight="1" thickBot="1" x14ac:dyDescent="0.25">
      <c r="B49" s="4" t="s">
        <v>67</v>
      </c>
      <c r="C49" s="5">
        <v>878</v>
      </c>
      <c r="D49" s="5">
        <v>1707</v>
      </c>
      <c r="E49" s="6">
        <f t="shared" si="3"/>
        <v>0.94419134396355353</v>
      </c>
    </row>
    <row r="50" spans="2:5" ht="20.100000000000001" customHeight="1" collapsed="1" thickBot="1" x14ac:dyDescent="0.25">
      <c r="B50" s="4" t="s">
        <v>36</v>
      </c>
      <c r="C50" s="6">
        <f>C44/(C44+C45)</f>
        <v>0.90856313497822927</v>
      </c>
      <c r="D50" s="6">
        <f>D44/(D44+D45)</f>
        <v>0.93536121673003803</v>
      </c>
      <c r="E50" s="6">
        <f t="shared" si="3"/>
        <v>2.9495013301910917E-2</v>
      </c>
    </row>
    <row r="51" spans="2:5" ht="20.100000000000001" customHeight="1" thickBot="1" x14ac:dyDescent="0.25">
      <c r="B51" s="4" t="s">
        <v>37</v>
      </c>
      <c r="C51" s="6">
        <f>C47/(C46+C47)</f>
        <v>0.93954372623574145</v>
      </c>
      <c r="D51" s="6">
        <f t="shared" ref="D51" si="4">D47/(D46+D47)</f>
        <v>0.96241222635274681</v>
      </c>
      <c r="E51" s="6">
        <f t="shared" si="3"/>
        <v>2.4340006194951073E-2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694</v>
      </c>
      <c r="D58" s="5">
        <v>795</v>
      </c>
      <c r="E58" s="6">
        <f>IF(C58&gt;0,(D58-C58)/C58,"-")</f>
        <v>0.14553314121037464</v>
      </c>
    </row>
    <row r="59" spans="2:5" ht="20.100000000000001" customHeight="1" thickBot="1" x14ac:dyDescent="0.25">
      <c r="B59" s="4" t="s">
        <v>41</v>
      </c>
      <c r="C59" s="5">
        <v>317</v>
      </c>
      <c r="D59" s="5">
        <v>360</v>
      </c>
      <c r="E59" s="6">
        <f t="shared" ref="E59:E63" si="5">IF(C59&gt;0,(D59-C59)/C59,"-")</f>
        <v>0.13564668769716087</v>
      </c>
    </row>
    <row r="60" spans="2:5" ht="20.100000000000001" customHeight="1" thickBot="1" x14ac:dyDescent="0.25">
      <c r="B60" s="4" t="s">
        <v>42</v>
      </c>
      <c r="C60" s="5">
        <v>313</v>
      </c>
      <c r="D60" s="5">
        <v>384</v>
      </c>
      <c r="E60" s="6">
        <f t="shared" si="5"/>
        <v>0.2268370607028754</v>
      </c>
    </row>
    <row r="61" spans="2:5" ht="20.100000000000001" customHeight="1" collapsed="1" thickBot="1" x14ac:dyDescent="0.25">
      <c r="B61" s="4" t="s">
        <v>98</v>
      </c>
      <c r="C61" s="6">
        <f>(C59+C60)/C58</f>
        <v>0.90778097982708938</v>
      </c>
      <c r="D61" s="6">
        <f>(D59+D60)/D58</f>
        <v>0.9358490566037736</v>
      </c>
      <c r="E61" s="6">
        <f t="shared" si="5"/>
        <v>3.0919436957172766E-2</v>
      </c>
    </row>
    <row r="62" spans="2:5" ht="20.100000000000001" customHeight="1" thickBot="1" x14ac:dyDescent="0.25">
      <c r="B62" s="4" t="s">
        <v>39</v>
      </c>
      <c r="C62" s="6">
        <v>0.91884057971014488</v>
      </c>
      <c r="D62" s="6">
        <v>0.92307692307692313</v>
      </c>
      <c r="E62" s="6">
        <f t="shared" si="5"/>
        <v>4.6105314244116605E-3</v>
      </c>
    </row>
    <row r="63" spans="2:5" ht="20.100000000000001" customHeight="1" thickBot="1" x14ac:dyDescent="0.25">
      <c r="B63" s="4" t="s">
        <v>40</v>
      </c>
      <c r="C63" s="6">
        <v>0.8968481375358166</v>
      </c>
      <c r="D63" s="6">
        <v>0.94814814814814818</v>
      </c>
      <c r="E63" s="6">
        <f t="shared" si="5"/>
        <v>5.720033132173713E-2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8370</v>
      </c>
      <c r="D70" s="5">
        <v>8276</v>
      </c>
      <c r="E70" s="6">
        <f>IF(C70&gt;0,(D70-C70)/C70,"-")</f>
        <v>-1.1230585424133811E-2</v>
      </c>
    </row>
    <row r="71" spans="2:5" ht="20.100000000000001" customHeight="1" thickBot="1" x14ac:dyDescent="0.25">
      <c r="B71" s="4" t="s">
        <v>45</v>
      </c>
      <c r="C71" s="5">
        <v>2883</v>
      </c>
      <c r="D71" s="5">
        <v>2609</v>
      </c>
      <c r="E71" s="6">
        <f t="shared" ref="E71:E77" si="6">IF(C71&gt;0,(D71-C71)/C71,"-")</f>
        <v>-9.5039889004509187E-2</v>
      </c>
    </row>
    <row r="72" spans="2:5" ht="20.100000000000001" customHeight="1" thickBot="1" x14ac:dyDescent="0.25">
      <c r="B72" s="4" t="s">
        <v>43</v>
      </c>
      <c r="C72" s="5">
        <v>73</v>
      </c>
      <c r="D72" s="5">
        <v>70</v>
      </c>
      <c r="E72" s="6">
        <f t="shared" si="6"/>
        <v>-4.1095890410958902E-2</v>
      </c>
    </row>
    <row r="73" spans="2:5" ht="20.100000000000001" customHeight="1" thickBot="1" x14ac:dyDescent="0.25">
      <c r="B73" s="4" t="s">
        <v>46</v>
      </c>
      <c r="C73" s="5">
        <v>3308</v>
      </c>
      <c r="D73" s="5">
        <v>3805</v>
      </c>
      <c r="E73" s="6">
        <f t="shared" si="6"/>
        <v>0.15024183796856105</v>
      </c>
    </row>
    <row r="74" spans="2:5" ht="20.100000000000001" customHeight="1" thickBot="1" x14ac:dyDescent="0.25">
      <c r="B74" s="4" t="s">
        <v>47</v>
      </c>
      <c r="C74" s="5">
        <v>1917</v>
      </c>
      <c r="D74" s="5">
        <v>1626</v>
      </c>
      <c r="E74" s="6">
        <f t="shared" si="6"/>
        <v>-0.15179968701095461</v>
      </c>
    </row>
    <row r="75" spans="2:5" ht="20.100000000000001" customHeight="1" thickBot="1" x14ac:dyDescent="0.25">
      <c r="B75" s="4" t="s">
        <v>48</v>
      </c>
      <c r="C75" s="5">
        <v>183</v>
      </c>
      <c r="D75" s="5">
        <v>156</v>
      </c>
      <c r="E75" s="6">
        <f t="shared" si="6"/>
        <v>-0.14754098360655737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6</v>
      </c>
      <c r="D77" s="5">
        <v>10</v>
      </c>
      <c r="E77" s="6">
        <f t="shared" si="6"/>
        <v>0.66666666666666663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614</v>
      </c>
      <c r="D90" s="5">
        <v>506</v>
      </c>
      <c r="E90" s="6">
        <f>IF(C90&gt;0,(D90-C90)/C90,"-")</f>
        <v>-0.1758957654723127</v>
      </c>
    </row>
    <row r="91" spans="2:5" ht="29.25" thickBot="1" x14ac:dyDescent="0.25">
      <c r="B91" s="4" t="s">
        <v>52</v>
      </c>
      <c r="C91" s="5">
        <v>329</v>
      </c>
      <c r="D91" s="5">
        <v>421</v>
      </c>
      <c r="E91" s="6">
        <f t="shared" ref="E91:E93" si="7">IF(C91&gt;0,(D91-C91)/C91,"-")</f>
        <v>0.2796352583586626</v>
      </c>
    </row>
    <row r="92" spans="2:5" ht="29.25" customHeight="1" thickBot="1" x14ac:dyDescent="0.25">
      <c r="B92" s="4" t="s">
        <v>53</v>
      </c>
      <c r="C92" s="5">
        <v>477</v>
      </c>
      <c r="D92" s="5">
        <v>526</v>
      </c>
      <c r="E92" s="6">
        <f t="shared" si="7"/>
        <v>0.10272536687631027</v>
      </c>
    </row>
    <row r="93" spans="2:5" ht="29.25" customHeight="1" thickBot="1" x14ac:dyDescent="0.25">
      <c r="B93" s="4" t="s">
        <v>54</v>
      </c>
      <c r="C93" s="6">
        <f>(C90+C91)/(C90+C91+C92)</f>
        <v>0.66408450704225352</v>
      </c>
      <c r="D93" s="6">
        <f>(D90+D91)/(D90+D91+D92)</f>
        <v>0.63799036476256021</v>
      </c>
      <c r="E93" s="6">
        <f t="shared" si="7"/>
        <v>-3.9293406189994169E-2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1561</v>
      </c>
      <c r="D100" s="5">
        <v>1464</v>
      </c>
      <c r="E100" s="6">
        <f>IF(C100&gt;0,(D100-C100)/C100,"-")</f>
        <v>-6.2139654067905191E-2</v>
      </c>
    </row>
    <row r="101" spans="2:5" ht="20.100000000000001" customHeight="1" thickBot="1" x14ac:dyDescent="0.25">
      <c r="B101" s="4" t="s">
        <v>41</v>
      </c>
      <c r="C101" s="5">
        <v>507</v>
      </c>
      <c r="D101" s="5">
        <v>482</v>
      </c>
      <c r="E101" s="6">
        <f t="shared" ref="E101:E105" si="8">IF(C101&gt;0,(D101-C101)/C101,"-")</f>
        <v>-4.9309664694280081E-2</v>
      </c>
    </row>
    <row r="102" spans="2:5" ht="20.100000000000001" customHeight="1" thickBot="1" x14ac:dyDescent="0.25">
      <c r="B102" s="4" t="s">
        <v>42</v>
      </c>
      <c r="C102" s="5">
        <v>440</v>
      </c>
      <c r="D102" s="5">
        <v>448</v>
      </c>
      <c r="E102" s="6">
        <f t="shared" si="8"/>
        <v>1.8181818181818181E-2</v>
      </c>
    </row>
    <row r="103" spans="2:5" ht="20.100000000000001" customHeight="1" thickBot="1" x14ac:dyDescent="0.25">
      <c r="B103" s="4" t="s">
        <v>98</v>
      </c>
      <c r="C103" s="6">
        <f>(C101+C102)/C100</f>
        <v>0.6066623959000641</v>
      </c>
      <c r="D103" s="6">
        <f>(D101+D102)/D100</f>
        <v>0.63524590163934425</v>
      </c>
      <c r="E103" s="6">
        <f t="shared" si="8"/>
        <v>4.7116000484705711E-2</v>
      </c>
    </row>
    <row r="104" spans="2:5" ht="20.100000000000001" customHeight="1" thickBot="1" x14ac:dyDescent="0.25">
      <c r="B104" s="4" t="s">
        <v>39</v>
      </c>
      <c r="C104" s="6">
        <v>0.55592105263157898</v>
      </c>
      <c r="D104" s="6">
        <v>0.62842242503259449</v>
      </c>
      <c r="E104" s="6">
        <f t="shared" si="8"/>
        <v>0.13041666988111664</v>
      </c>
    </row>
    <row r="105" spans="2:5" ht="20.100000000000001" customHeight="1" thickBot="1" x14ac:dyDescent="0.25">
      <c r="B105" s="4" t="s">
        <v>40</v>
      </c>
      <c r="C105" s="6">
        <v>0.67796610169491522</v>
      </c>
      <c r="D105" s="6">
        <v>0.642754662840746</v>
      </c>
      <c r="E105" s="6">
        <f t="shared" si="8"/>
        <v>-5.1936872309899601E-2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1632</v>
      </c>
      <c r="D112" s="5">
        <v>1600</v>
      </c>
      <c r="E112" s="6">
        <f>IF(C112&gt;0,(D112-C112)/C112,"-")</f>
        <v>-1.9607843137254902E-2</v>
      </c>
    </row>
    <row r="113" spans="2:14" ht="15" thickBot="1" x14ac:dyDescent="0.25">
      <c r="B113" s="4" t="s">
        <v>56</v>
      </c>
      <c r="C113" s="5">
        <v>801</v>
      </c>
      <c r="D113" s="5">
        <v>874</v>
      </c>
      <c r="E113" s="6">
        <f t="shared" ref="E113:E114" si="9">IF(C113&gt;0,(D113-C113)/C113,"-")</f>
        <v>9.1136079900124844E-2</v>
      </c>
    </row>
    <row r="114" spans="2:14" ht="15" thickBot="1" x14ac:dyDescent="0.25">
      <c r="B114" s="4" t="s">
        <v>57</v>
      </c>
      <c r="C114" s="5">
        <v>831</v>
      </c>
      <c r="D114" s="5">
        <v>726</v>
      </c>
      <c r="E114" s="6">
        <f t="shared" si="9"/>
        <v>-0.1263537906137184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13</v>
      </c>
      <c r="D128" s="10">
        <v>3</v>
      </c>
      <c r="E128" s="10">
        <v>7</v>
      </c>
      <c r="F128" s="10">
        <v>23</v>
      </c>
      <c r="G128" s="10">
        <v>17</v>
      </c>
      <c r="H128" s="10">
        <v>7</v>
      </c>
      <c r="I128" s="10">
        <v>10</v>
      </c>
      <c r="J128" s="10">
        <v>34</v>
      </c>
      <c r="K128" s="6">
        <f>IF(C128=0,"-",(G128-C128)/C128)</f>
        <v>0.30769230769230771</v>
      </c>
      <c r="L128" s="6">
        <f t="shared" ref="L128:N133" si="10">IF(D128=0,"-",(H128-D128)/D128)</f>
        <v>1.3333333333333333</v>
      </c>
      <c r="M128" s="6">
        <f t="shared" si="10"/>
        <v>0.42857142857142855</v>
      </c>
      <c r="N128" s="6">
        <f t="shared" si="10"/>
        <v>0.47826086956521741</v>
      </c>
    </row>
    <row r="129" spans="2:14" ht="15" thickBot="1" x14ac:dyDescent="0.25">
      <c r="B129" s="4" t="s">
        <v>64</v>
      </c>
      <c r="C129" s="10">
        <v>1</v>
      </c>
      <c r="D129" s="10">
        <v>1</v>
      </c>
      <c r="E129" s="10">
        <v>0</v>
      </c>
      <c r="F129" s="10">
        <v>2</v>
      </c>
      <c r="G129" s="10">
        <v>8</v>
      </c>
      <c r="H129" s="10">
        <v>5</v>
      </c>
      <c r="I129" s="10">
        <v>0</v>
      </c>
      <c r="J129" s="10">
        <v>13</v>
      </c>
      <c r="K129" s="6">
        <f t="shared" ref="K129:K133" si="11">IF(C129=0,"-",(G129-C129)/C129)</f>
        <v>7</v>
      </c>
      <c r="L129" s="6">
        <f t="shared" si="10"/>
        <v>4</v>
      </c>
      <c r="M129" s="6" t="str">
        <f t="shared" si="10"/>
        <v>-</v>
      </c>
      <c r="N129" s="6">
        <f t="shared" si="10"/>
        <v>5.5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4</v>
      </c>
      <c r="H131" s="10">
        <v>0</v>
      </c>
      <c r="I131" s="10">
        <v>0</v>
      </c>
      <c r="J131" s="10">
        <v>4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11</v>
      </c>
      <c r="D132" s="10">
        <v>3</v>
      </c>
      <c r="E132" s="10">
        <v>0</v>
      </c>
      <c r="F132" s="10">
        <v>14</v>
      </c>
      <c r="G132" s="10">
        <v>10</v>
      </c>
      <c r="H132" s="10">
        <v>0</v>
      </c>
      <c r="I132" s="10">
        <v>0</v>
      </c>
      <c r="J132" s="10">
        <v>10</v>
      </c>
      <c r="K132" s="6">
        <f t="shared" si="11"/>
        <v>-9.0909090909090912E-2</v>
      </c>
      <c r="L132" s="6">
        <f t="shared" si="10"/>
        <v>-1</v>
      </c>
      <c r="M132" s="6" t="str">
        <f t="shared" si="10"/>
        <v>-</v>
      </c>
      <c r="N132" s="6">
        <f t="shared" si="10"/>
        <v>-0.2857142857142857</v>
      </c>
    </row>
    <row r="133" spans="2:14" ht="15" thickBot="1" x14ac:dyDescent="0.25">
      <c r="B133" s="4" t="s">
        <v>68</v>
      </c>
      <c r="C133" s="10">
        <v>25</v>
      </c>
      <c r="D133" s="10">
        <v>7</v>
      </c>
      <c r="E133" s="10">
        <v>7</v>
      </c>
      <c r="F133" s="10">
        <v>39</v>
      </c>
      <c r="G133" s="10">
        <v>39</v>
      </c>
      <c r="H133" s="10">
        <v>12</v>
      </c>
      <c r="I133" s="10">
        <v>10</v>
      </c>
      <c r="J133" s="10">
        <v>61</v>
      </c>
      <c r="K133" s="6">
        <f t="shared" si="11"/>
        <v>0.56000000000000005</v>
      </c>
      <c r="L133" s="6">
        <f t="shared" si="10"/>
        <v>0.7142857142857143</v>
      </c>
      <c r="M133" s="6">
        <f t="shared" si="10"/>
        <v>0.42857142857142855</v>
      </c>
      <c r="N133" s="6">
        <f t="shared" si="10"/>
        <v>0.5641025641025641</v>
      </c>
    </row>
    <row r="134" spans="2:14" ht="15" thickBot="1" x14ac:dyDescent="0.25">
      <c r="B134" s="4" t="s">
        <v>36</v>
      </c>
      <c r="C134" s="6">
        <f>IF(C128=0,"-",C128/(C128+C129))</f>
        <v>0.9285714285714286</v>
      </c>
      <c r="D134" s="6">
        <f>IF(D128=0,"-",D128/(D128+D129))</f>
        <v>0.75</v>
      </c>
      <c r="E134" s="6">
        <f t="shared" ref="E134:J134" si="12">IF(E128=0,"-",E128/(E128+E129))</f>
        <v>1</v>
      </c>
      <c r="F134" s="6">
        <f t="shared" si="12"/>
        <v>0.92</v>
      </c>
      <c r="G134" s="6">
        <f t="shared" si="12"/>
        <v>0.68</v>
      </c>
      <c r="H134" s="6">
        <f t="shared" si="12"/>
        <v>0.58333333333333337</v>
      </c>
      <c r="I134" s="6">
        <f t="shared" si="12"/>
        <v>1</v>
      </c>
      <c r="J134" s="6">
        <f t="shared" si="12"/>
        <v>0.72340425531914898</v>
      </c>
      <c r="K134" s="6">
        <f>IF(OR(C134="-",G134="-"),"-",(G134-C134)/C134)</f>
        <v>-0.26769230769230767</v>
      </c>
      <c r="L134" s="6">
        <f t="shared" ref="L134:N135" si="13">IF(OR(D134="-",H134="-"),"-",(H134-D134)/D134)</f>
        <v>-0.22222222222222218</v>
      </c>
      <c r="M134" s="6">
        <f t="shared" si="13"/>
        <v>0</v>
      </c>
      <c r="N134" s="6">
        <f t="shared" si="13"/>
        <v>-0.21369102682701202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>
        <f t="shared" si="14"/>
        <v>1</v>
      </c>
      <c r="H135" s="6" t="str">
        <f t="shared" si="14"/>
        <v>-</v>
      </c>
      <c r="I135" s="6" t="str">
        <f t="shared" si="14"/>
        <v>-</v>
      </c>
      <c r="J135" s="6">
        <f t="shared" si="14"/>
        <v>1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78</v>
      </c>
      <c r="D143" s="10">
        <v>0</v>
      </c>
      <c r="E143" s="10">
        <v>6</v>
      </c>
      <c r="F143" s="10">
        <v>84</v>
      </c>
      <c r="G143" s="10">
        <v>40</v>
      </c>
      <c r="H143" s="10">
        <v>0</v>
      </c>
      <c r="I143" s="10">
        <v>2</v>
      </c>
      <c r="J143" s="10">
        <v>42</v>
      </c>
      <c r="K143" s="6">
        <f>IF(C143=0,"-",(G143-C143)/C143)</f>
        <v>-0.48717948717948717</v>
      </c>
      <c r="L143" s="6" t="str">
        <f t="shared" ref="L143:N147" si="15">IF(D143=0,"-",(H143-D143)/D143)</f>
        <v>-</v>
      </c>
      <c r="M143" s="6">
        <f t="shared" si="15"/>
        <v>-0.66666666666666663</v>
      </c>
      <c r="N143" s="6">
        <f t="shared" si="15"/>
        <v>-0.5</v>
      </c>
    </row>
    <row r="144" spans="2:14" ht="15" thickBot="1" x14ac:dyDescent="0.25">
      <c r="B144" s="4" t="s">
        <v>72</v>
      </c>
      <c r="C144" s="10">
        <v>31</v>
      </c>
      <c r="D144" s="10">
        <v>0</v>
      </c>
      <c r="E144" s="10">
        <v>4</v>
      </c>
      <c r="F144" s="10">
        <v>35</v>
      </c>
      <c r="G144" s="10">
        <v>49</v>
      </c>
      <c r="H144" s="10">
        <v>0</v>
      </c>
      <c r="I144" s="10">
        <v>2</v>
      </c>
      <c r="J144" s="10">
        <v>51</v>
      </c>
      <c r="K144" s="6">
        <f t="shared" ref="K144:K147" si="16">IF(C144=0,"-",(G144-C144)/C144)</f>
        <v>0.58064516129032262</v>
      </c>
      <c r="L144" s="6" t="str">
        <f t="shared" si="15"/>
        <v>-</v>
      </c>
      <c r="M144" s="6">
        <f t="shared" si="15"/>
        <v>-0.5</v>
      </c>
      <c r="N144" s="6">
        <f t="shared" si="15"/>
        <v>0.45714285714285713</v>
      </c>
    </row>
    <row r="145" spans="2:14" ht="15" thickBot="1" x14ac:dyDescent="0.25">
      <c r="B145" s="4" t="s">
        <v>73</v>
      </c>
      <c r="C145" s="10">
        <v>247</v>
      </c>
      <c r="D145" s="10">
        <v>0</v>
      </c>
      <c r="E145" s="10">
        <v>12</v>
      </c>
      <c r="F145" s="10">
        <v>259</v>
      </c>
      <c r="G145" s="10">
        <v>220</v>
      </c>
      <c r="H145" s="10">
        <v>0</v>
      </c>
      <c r="I145" s="10">
        <v>16</v>
      </c>
      <c r="J145" s="10">
        <v>236</v>
      </c>
      <c r="K145" s="6">
        <f t="shared" si="16"/>
        <v>-0.10931174089068826</v>
      </c>
      <c r="L145" s="6" t="str">
        <f t="shared" si="15"/>
        <v>-</v>
      </c>
      <c r="M145" s="6">
        <f t="shared" si="15"/>
        <v>0.33333333333333331</v>
      </c>
      <c r="N145" s="6">
        <f t="shared" si="15"/>
        <v>-8.8803088803088806E-2</v>
      </c>
    </row>
    <row r="146" spans="2:14" ht="15" thickBot="1" x14ac:dyDescent="0.25">
      <c r="B146" s="4" t="s">
        <v>74</v>
      </c>
      <c r="C146" s="10">
        <v>111</v>
      </c>
      <c r="D146" s="10">
        <v>0</v>
      </c>
      <c r="E146" s="10">
        <v>6</v>
      </c>
      <c r="F146" s="10">
        <v>117</v>
      </c>
      <c r="G146" s="10">
        <v>57</v>
      </c>
      <c r="H146" s="10">
        <v>0</v>
      </c>
      <c r="I146" s="10">
        <v>12</v>
      </c>
      <c r="J146" s="10">
        <v>69</v>
      </c>
      <c r="K146" s="6">
        <f t="shared" si="16"/>
        <v>-0.48648648648648651</v>
      </c>
      <c r="L146" s="6" t="str">
        <f t="shared" si="15"/>
        <v>-</v>
      </c>
      <c r="M146" s="6">
        <f t="shared" si="15"/>
        <v>1</v>
      </c>
      <c r="N146" s="6">
        <f t="shared" si="15"/>
        <v>-0.41025641025641024</v>
      </c>
    </row>
    <row r="147" spans="2:14" ht="15" thickBot="1" x14ac:dyDescent="0.25">
      <c r="B147" s="4" t="s">
        <v>75</v>
      </c>
      <c r="C147" s="10">
        <v>10</v>
      </c>
      <c r="D147" s="10">
        <v>0</v>
      </c>
      <c r="E147" s="10">
        <v>5</v>
      </c>
      <c r="F147" s="10">
        <v>15</v>
      </c>
      <c r="G147" s="10">
        <v>1</v>
      </c>
      <c r="H147" s="10">
        <v>0</v>
      </c>
      <c r="I147" s="10">
        <v>0</v>
      </c>
      <c r="J147" s="10">
        <v>1</v>
      </c>
      <c r="K147" s="6">
        <f t="shared" si="16"/>
        <v>-0.9</v>
      </c>
      <c r="L147" s="6" t="str">
        <f t="shared" si="15"/>
        <v>-</v>
      </c>
      <c r="M147" s="6">
        <f t="shared" si="15"/>
        <v>-1</v>
      </c>
      <c r="N147" s="6">
        <f t="shared" si="15"/>
        <v>-0.93333333333333335</v>
      </c>
    </row>
    <row r="148" spans="2:14" ht="15" thickBot="1" x14ac:dyDescent="0.25">
      <c r="B148" s="7" t="s">
        <v>68</v>
      </c>
      <c r="C148" s="10">
        <v>477</v>
      </c>
      <c r="D148" s="10">
        <v>0</v>
      </c>
      <c r="E148" s="10">
        <v>33</v>
      </c>
      <c r="F148" s="10">
        <v>510</v>
      </c>
      <c r="G148" s="10">
        <v>367</v>
      </c>
      <c r="H148" s="10">
        <v>0</v>
      </c>
      <c r="I148" s="10">
        <v>32</v>
      </c>
      <c r="J148" s="10">
        <v>399</v>
      </c>
      <c r="K148" s="6">
        <f t="shared" ref="K148" si="17">IF(C148=0,"-",(G148-C148)/C148)</f>
        <v>-0.23060796645702306</v>
      </c>
      <c r="L148" s="6" t="str">
        <f t="shared" ref="L148" si="18">IF(D148=0,"-",(H148-D148)/D148)</f>
        <v>-</v>
      </c>
      <c r="M148" s="6">
        <f t="shared" ref="M148" si="19">IF(E148=0,"-",(I148-E148)/E148)</f>
        <v>-3.0303030303030304E-2</v>
      </c>
      <c r="N148" s="6">
        <f t="shared" ref="N148" si="20">IF(F148=0,"-",(J148-F148)/F148)</f>
        <v>-0.21764705882352942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0.24</v>
      </c>
      <c r="D149" s="6" t="str">
        <f t="shared" si="21"/>
        <v>-</v>
      </c>
      <c r="E149" s="6">
        <f t="shared" si="21"/>
        <v>0.33333333333333331</v>
      </c>
      <c r="F149" s="6">
        <f t="shared" si="21"/>
        <v>0.24489795918367346</v>
      </c>
      <c r="G149" s="6">
        <f t="shared" si="21"/>
        <v>0.15384615384615385</v>
      </c>
      <c r="H149" s="6" t="str">
        <f t="shared" si="21"/>
        <v>-</v>
      </c>
      <c r="I149" s="6">
        <f t="shared" si="21"/>
        <v>0.1111111111111111</v>
      </c>
      <c r="J149" s="6">
        <f t="shared" si="21"/>
        <v>0.15107913669064749</v>
      </c>
      <c r="K149" s="6">
        <f>IF(OR(C149="-",G149="-"),"-",(G149-C149)/C149)</f>
        <v>-0.35897435897435892</v>
      </c>
      <c r="L149" s="6" t="str">
        <f t="shared" ref="L149:N150" si="22">IF(OR(D149="-",H149="-"),"-",(H149-D149)/D149)</f>
        <v>-</v>
      </c>
      <c r="M149" s="6">
        <f t="shared" si="22"/>
        <v>-0.66666666666666663</v>
      </c>
      <c r="N149" s="6">
        <f t="shared" si="22"/>
        <v>-0.38309352517985606</v>
      </c>
    </row>
    <row r="150" spans="2:14" ht="29.25" thickBot="1" x14ac:dyDescent="0.25">
      <c r="B150" s="7" t="s">
        <v>77</v>
      </c>
      <c r="C150" s="6">
        <f t="shared" si="21"/>
        <v>0.21830985915492956</v>
      </c>
      <c r="D150" s="6" t="str">
        <f t="shared" si="21"/>
        <v>-</v>
      </c>
      <c r="E150" s="6">
        <f t="shared" si="21"/>
        <v>0.4</v>
      </c>
      <c r="F150" s="6">
        <f t="shared" si="21"/>
        <v>0.23026315789473684</v>
      </c>
      <c r="G150" s="6">
        <f t="shared" si="21"/>
        <v>0.46226415094339623</v>
      </c>
      <c r="H150" s="6" t="str">
        <f t="shared" si="21"/>
        <v>-</v>
      </c>
      <c r="I150" s="6">
        <f t="shared" si="21"/>
        <v>0.14285714285714285</v>
      </c>
      <c r="J150" s="6">
        <f t="shared" si="21"/>
        <v>0.42499999999999999</v>
      </c>
      <c r="K150" s="6">
        <f>IF(OR(C150="-",G150="-"),"-",(G150-C150)/C150)</f>
        <v>1.1174680462568474</v>
      </c>
      <c r="L150" s="6" t="str">
        <f t="shared" si="22"/>
        <v>-</v>
      </c>
      <c r="M150" s="6">
        <f t="shared" si="22"/>
        <v>-0.6428571428571429</v>
      </c>
      <c r="N150" s="6">
        <f t="shared" si="22"/>
        <v>0.84571428571428575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358</v>
      </c>
      <c r="D157" s="19">
        <v>270</v>
      </c>
      <c r="E157" s="18">
        <f>IF(C157=0,"-",(D157-C157)/C157)</f>
        <v>-0.24581005586592178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104</v>
      </c>
      <c r="D158" s="19">
        <v>91</v>
      </c>
      <c r="E158" s="18">
        <f t="shared" ref="E158:E159" si="23">IF(C158=0,"-",(D158-C158)/C158)</f>
        <v>-0.125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7</v>
      </c>
      <c r="D159" s="19">
        <v>5</v>
      </c>
      <c r="E159" s="18">
        <f t="shared" si="23"/>
        <v>-0.2857142857142857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0.76332622601279321</v>
      </c>
      <c r="D160" s="18">
        <f>IF(D157=0,"-",D157/(D157+D158+D159))</f>
        <v>0.73770491803278693</v>
      </c>
      <c r="E160" s="18">
        <f>IF(OR(C160="-",D160="-"),"-",(D160-C160)/C160)</f>
        <v>-3.3565344811795933E-2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25</v>
      </c>
      <c r="D166" s="5">
        <v>47</v>
      </c>
      <c r="E166" s="6">
        <f>IF(C166=0,"-",(D166-C166)/C166)</f>
        <v>0.88</v>
      </c>
    </row>
    <row r="167" spans="2:14" ht="20.100000000000001" customHeight="1" thickBot="1" x14ac:dyDescent="0.25">
      <c r="B167" s="4" t="s">
        <v>41</v>
      </c>
      <c r="C167" s="5">
        <v>9</v>
      </c>
      <c r="D167" s="5">
        <v>18</v>
      </c>
      <c r="E167" s="6">
        <f t="shared" ref="E167:E168" si="24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14</v>
      </c>
      <c r="D168" s="5">
        <v>16</v>
      </c>
      <c r="E168" s="6">
        <f t="shared" si="24"/>
        <v>0.14285714285714285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0.92</v>
      </c>
      <c r="D169" s="6">
        <f>IF(D166=0,"-",(D167+D168)/D166)</f>
        <v>0.72340425531914898</v>
      </c>
      <c r="E169" s="6">
        <f t="shared" ref="E169:E171" si="25">IF(OR(C169="-",D169="-"),"-",(D169-C169)/C169)</f>
        <v>-0.21369102682701202</v>
      </c>
    </row>
    <row r="170" spans="2:14" ht="20.100000000000001" customHeight="1" thickBot="1" x14ac:dyDescent="0.25">
      <c r="B170" s="4" t="s">
        <v>39</v>
      </c>
      <c r="C170" s="6">
        <v>0.9</v>
      </c>
      <c r="D170" s="6">
        <v>0.78260869565217395</v>
      </c>
      <c r="E170" s="6">
        <f t="shared" si="25"/>
        <v>-0.13043478260869565</v>
      </c>
    </row>
    <row r="171" spans="2:14" ht="20.100000000000001" customHeight="1" thickBot="1" x14ac:dyDescent="0.25">
      <c r="B171" s="4" t="s">
        <v>40</v>
      </c>
      <c r="C171" s="6">
        <v>0.93333333333333335</v>
      </c>
      <c r="D171" s="6">
        <v>0.66666666666666663</v>
      </c>
      <c r="E171" s="6">
        <f t="shared" si="25"/>
        <v>-0.28571428571428575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117</v>
      </c>
      <c r="D178" s="5">
        <v>92</v>
      </c>
      <c r="E178" s="6">
        <f>IF(C178=0,"-",(D178-C178)/C178)</f>
        <v>-0.21367521367521367</v>
      </c>
      <c r="H178" s="13"/>
    </row>
    <row r="179" spans="2:8" ht="15" thickBot="1" x14ac:dyDescent="0.25">
      <c r="B179" s="4" t="s">
        <v>43</v>
      </c>
      <c r="C179" s="5">
        <v>96</v>
      </c>
      <c r="D179" s="5">
        <v>80</v>
      </c>
      <c r="E179" s="6">
        <f t="shared" ref="E179:E185" si="26">IF(C179=0,"-",(D179-C179)/C179)</f>
        <v>-0.16666666666666666</v>
      </c>
      <c r="H179" s="13"/>
    </row>
    <row r="180" spans="2:8" ht="15" thickBot="1" x14ac:dyDescent="0.25">
      <c r="B180" s="4" t="s">
        <v>47</v>
      </c>
      <c r="C180" s="5">
        <v>11</v>
      </c>
      <c r="D180" s="5">
        <v>7</v>
      </c>
      <c r="E180" s="6">
        <f t="shared" si="26"/>
        <v>-0.36363636363636365</v>
      </c>
      <c r="H180" s="13"/>
    </row>
    <row r="181" spans="2:8" ht="15" thickBot="1" x14ac:dyDescent="0.25">
      <c r="B181" s="4" t="s">
        <v>78</v>
      </c>
      <c r="C181" s="5">
        <v>10</v>
      </c>
      <c r="D181" s="5">
        <v>5</v>
      </c>
      <c r="E181" s="6">
        <f t="shared" si="26"/>
        <v>-0.5</v>
      </c>
      <c r="H181" s="13"/>
    </row>
    <row r="182" spans="2:8" ht="15" thickBot="1" x14ac:dyDescent="0.25">
      <c r="B182" s="15" t="s">
        <v>79</v>
      </c>
      <c r="C182" s="5">
        <v>430</v>
      </c>
      <c r="D182" s="5">
        <v>355</v>
      </c>
      <c r="E182" s="6">
        <f t="shared" si="26"/>
        <v>-0.1744186046511628</v>
      </c>
      <c r="H182" s="13"/>
    </row>
    <row r="183" spans="2:8" ht="15" thickBot="1" x14ac:dyDescent="0.25">
      <c r="B183" s="4" t="s">
        <v>47</v>
      </c>
      <c r="C183" s="5">
        <v>399</v>
      </c>
      <c r="D183" s="5">
        <v>327</v>
      </c>
      <c r="E183" s="6">
        <f t="shared" si="26"/>
        <v>-0.18045112781954886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31</v>
      </c>
      <c r="D185" s="5">
        <v>28</v>
      </c>
      <c r="E185" s="6">
        <f t="shared" si="26"/>
        <v>-9.6774193548387094E-2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10</v>
      </c>
      <c r="D197" s="5">
        <v>8</v>
      </c>
      <c r="E197" s="6">
        <f t="shared" ref="E197:E200" si="27">IF(C197=0,"-",(D197-C197)/C197)</f>
        <v>-0.2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10</v>
      </c>
      <c r="D199" s="5">
        <v>9</v>
      </c>
      <c r="E199" s="6">
        <f t="shared" si="27"/>
        <v>-0.1</v>
      </c>
    </row>
    <row r="200" spans="2:5" ht="15" thickBot="1" x14ac:dyDescent="0.25">
      <c r="B200" s="4" t="s">
        <v>85</v>
      </c>
      <c r="C200" s="5">
        <v>8</v>
      </c>
      <c r="D200" s="5">
        <v>8</v>
      </c>
      <c r="E200" s="6">
        <f t="shared" si="27"/>
        <v>0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10</v>
      </c>
      <c r="D208" s="5">
        <v>8</v>
      </c>
      <c r="E208" s="6">
        <f t="shared" si="28"/>
        <v>-0.2</v>
      </c>
    </row>
    <row r="209" spans="2:5" ht="20.100000000000001" customHeight="1" thickBot="1" x14ac:dyDescent="0.25">
      <c r="B209" s="17" t="s">
        <v>86</v>
      </c>
      <c r="C209" s="5">
        <v>8</v>
      </c>
      <c r="D209" s="5">
        <v>4</v>
      </c>
      <c r="E209" s="6">
        <f t="shared" si="28"/>
        <v>-0.5</v>
      </c>
    </row>
    <row r="210" spans="2:5" ht="20.100000000000001" customHeight="1" thickBot="1" x14ac:dyDescent="0.25">
      <c r="B210" s="17" t="s">
        <v>87</v>
      </c>
      <c r="C210" s="5">
        <v>2</v>
      </c>
      <c r="D210" s="5">
        <v>4</v>
      </c>
      <c r="E210" s="6">
        <f t="shared" si="28"/>
        <v>1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1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1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12</v>
      </c>
      <c r="D221" s="5">
        <v>13</v>
      </c>
      <c r="E221" s="6">
        <f t="shared" ref="E221:E223" si="30">IF(C221=0,"-",(D221-C221)/C221)</f>
        <v>8.3333333333333329E-2</v>
      </c>
    </row>
    <row r="222" spans="2:5" ht="15" thickBot="1" x14ac:dyDescent="0.25">
      <c r="B222" s="16" t="s">
        <v>92</v>
      </c>
      <c r="C222" s="5">
        <v>10</v>
      </c>
      <c r="D222" s="5">
        <v>11</v>
      </c>
      <c r="E222" s="6">
        <f t="shared" si="30"/>
        <v>0.1</v>
      </c>
    </row>
    <row r="223" spans="2:5" ht="15" thickBot="1" x14ac:dyDescent="0.25">
      <c r="B223" s="16" t="s">
        <v>93</v>
      </c>
      <c r="C223" s="5">
        <v>43</v>
      </c>
      <c r="D223" s="5">
        <v>36</v>
      </c>
      <c r="E223" s="6">
        <f t="shared" si="30"/>
        <v>-0.16279069767441862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6982</v>
      </c>
      <c r="D14" s="5">
        <v>7284</v>
      </c>
      <c r="E14" s="6">
        <f>IF(C14&gt;0,(D14-C14)/C14)</f>
        <v>4.3254081924949873E-2</v>
      </c>
    </row>
    <row r="15" spans="1:5" ht="20.100000000000001" customHeight="1" thickBot="1" x14ac:dyDescent="0.25">
      <c r="B15" s="4" t="s">
        <v>17</v>
      </c>
      <c r="C15" s="5">
        <v>6497</v>
      </c>
      <c r="D15" s="5">
        <v>6576</v>
      </c>
      <c r="E15" s="6">
        <f t="shared" ref="E15:E25" si="0">IF(C15&gt;0,(D15-C15)/C15)</f>
        <v>1.2159458211482222E-2</v>
      </c>
    </row>
    <row r="16" spans="1:5" ht="20.100000000000001" customHeight="1" thickBot="1" x14ac:dyDescent="0.25">
      <c r="B16" s="4" t="s">
        <v>18</v>
      </c>
      <c r="C16" s="5">
        <v>3793</v>
      </c>
      <c r="D16" s="5">
        <v>3632</v>
      </c>
      <c r="E16" s="6">
        <f t="shared" si="0"/>
        <v>-4.2446612180332188E-2</v>
      </c>
    </row>
    <row r="17" spans="2:5" ht="20.100000000000001" customHeight="1" thickBot="1" x14ac:dyDescent="0.25">
      <c r="B17" s="4" t="s">
        <v>19</v>
      </c>
      <c r="C17" s="5">
        <v>2704</v>
      </c>
      <c r="D17" s="5">
        <v>2944</v>
      </c>
      <c r="E17" s="6">
        <f t="shared" si="0"/>
        <v>8.8757396449704137E-2</v>
      </c>
    </row>
    <row r="18" spans="2:5" ht="20.100000000000001" customHeight="1" thickBot="1" x14ac:dyDescent="0.25">
      <c r="B18" s="4" t="s">
        <v>100</v>
      </c>
      <c r="C18" s="5">
        <v>6</v>
      </c>
      <c r="D18" s="5">
        <v>9</v>
      </c>
      <c r="E18" s="6">
        <f>IF(C18=0,"-",(D18-C18)/C18)</f>
        <v>0.5</v>
      </c>
    </row>
    <row r="19" spans="2:5" ht="20.100000000000001" customHeight="1" thickBot="1" x14ac:dyDescent="0.25">
      <c r="B19" s="4" t="s">
        <v>101</v>
      </c>
      <c r="C19" s="5">
        <v>5</v>
      </c>
      <c r="D19" s="5">
        <v>1</v>
      </c>
      <c r="E19" s="6">
        <f>IF(C19=0,"-",(D19-C19)/C19)</f>
        <v>-0.8</v>
      </c>
    </row>
    <row r="20" spans="2:5" ht="20.100000000000001" customHeight="1" thickBot="1" x14ac:dyDescent="0.25">
      <c r="B20" s="4" t="s">
        <v>20</v>
      </c>
      <c r="C20" s="6">
        <f>C17/C15</f>
        <v>0.41619208865630292</v>
      </c>
      <c r="D20" s="6">
        <f>D17/D15</f>
        <v>0.44768856447688565</v>
      </c>
      <c r="E20" s="6">
        <f t="shared" si="0"/>
        <v>7.5677737946126492E-2</v>
      </c>
    </row>
    <row r="21" spans="2:5" ht="30" customHeight="1" thickBot="1" x14ac:dyDescent="0.25">
      <c r="B21" s="4" t="s">
        <v>23</v>
      </c>
      <c r="C21" s="5">
        <v>1035</v>
      </c>
      <c r="D21" s="5">
        <v>888</v>
      </c>
      <c r="E21" s="6">
        <f t="shared" si="0"/>
        <v>-0.14202898550724638</v>
      </c>
    </row>
    <row r="22" spans="2:5" ht="20.100000000000001" customHeight="1" thickBot="1" x14ac:dyDescent="0.25">
      <c r="B22" s="4" t="s">
        <v>24</v>
      </c>
      <c r="C22" s="5">
        <v>543</v>
      </c>
      <c r="D22" s="5">
        <v>456</v>
      </c>
      <c r="E22" s="6">
        <f t="shared" si="0"/>
        <v>-0.16022099447513813</v>
      </c>
    </row>
    <row r="23" spans="2:5" ht="20.100000000000001" customHeight="1" thickBot="1" x14ac:dyDescent="0.25">
      <c r="B23" s="4" t="s">
        <v>25</v>
      </c>
      <c r="C23" s="5">
        <v>492</v>
      </c>
      <c r="D23" s="5">
        <v>432</v>
      </c>
      <c r="E23" s="6">
        <f t="shared" si="0"/>
        <v>-0.12195121951219512</v>
      </c>
    </row>
    <row r="24" spans="2:5" ht="20.100000000000001" customHeight="1" thickBot="1" x14ac:dyDescent="0.25">
      <c r="B24" s="4" t="s">
        <v>21</v>
      </c>
      <c r="C24" s="6">
        <f>C23/C21</f>
        <v>0.47536231884057972</v>
      </c>
      <c r="D24" s="6">
        <f t="shared" ref="D24" si="1">D23/D21</f>
        <v>0.48648648648648651</v>
      </c>
      <c r="E24" s="6">
        <f t="shared" si="0"/>
        <v>2.3401450230718553E-2</v>
      </c>
    </row>
    <row r="25" spans="2:5" ht="20.100000000000001" customHeight="1" thickBot="1" x14ac:dyDescent="0.25">
      <c r="B25" s="7" t="s">
        <v>26</v>
      </c>
      <c r="C25" s="6">
        <v>0.2358578753913872</v>
      </c>
      <c r="D25" s="6">
        <v>0.23872577937105777</v>
      </c>
      <c r="E25" s="6">
        <f t="shared" si="0"/>
        <v>1.2159458211482298E-2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1250</v>
      </c>
      <c r="D34" s="5">
        <v>1347</v>
      </c>
      <c r="E34" s="6">
        <f>IF(C34&gt;0,(D34-C34)/C34,"-")</f>
        <v>7.7600000000000002E-2</v>
      </c>
    </row>
    <row r="35" spans="2:5" ht="20.100000000000001" customHeight="1" thickBot="1" x14ac:dyDescent="0.25">
      <c r="B35" s="4" t="s">
        <v>29</v>
      </c>
      <c r="C35" s="5">
        <v>2</v>
      </c>
      <c r="D35" s="5">
        <v>8</v>
      </c>
      <c r="E35" s="6">
        <f t="shared" ref="E35:E37" si="2">IF(C35&gt;0,(D35-C35)/C35,"-")</f>
        <v>3</v>
      </c>
    </row>
    <row r="36" spans="2:5" ht="20.100000000000001" customHeight="1" thickBot="1" x14ac:dyDescent="0.25">
      <c r="B36" s="4" t="s">
        <v>28</v>
      </c>
      <c r="C36" s="5">
        <v>928</v>
      </c>
      <c r="D36" s="5">
        <v>1072</v>
      </c>
      <c r="E36" s="6">
        <f t="shared" si="2"/>
        <v>0.15517241379310345</v>
      </c>
    </row>
    <row r="37" spans="2:5" ht="20.100000000000001" customHeight="1" thickBot="1" x14ac:dyDescent="0.25">
      <c r="B37" s="4" t="s">
        <v>30</v>
      </c>
      <c r="C37" s="5">
        <v>320</v>
      </c>
      <c r="D37" s="5">
        <v>267</v>
      </c>
      <c r="E37" s="6">
        <f t="shared" si="2"/>
        <v>-0.16562499999999999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1209</v>
      </c>
      <c r="D44" s="5">
        <v>1215</v>
      </c>
      <c r="E44" s="6">
        <f>IF(C44&gt;0,(D44-C44)/C44,"-")</f>
        <v>4.9627791563275434E-3</v>
      </c>
    </row>
    <row r="45" spans="2:5" ht="20.100000000000001" customHeight="1" thickBot="1" x14ac:dyDescent="0.25">
      <c r="B45" s="4" t="s">
        <v>34</v>
      </c>
      <c r="C45" s="5">
        <v>88</v>
      </c>
      <c r="D45" s="5">
        <v>74</v>
      </c>
      <c r="E45" s="6">
        <f t="shared" ref="E45:E51" si="3">IF(C45&gt;0,(D45-C45)/C45,"-")</f>
        <v>-0.15909090909090909</v>
      </c>
    </row>
    <row r="46" spans="2:5" ht="20.100000000000001" customHeight="1" thickBot="1" x14ac:dyDescent="0.25">
      <c r="B46" s="4" t="s">
        <v>31</v>
      </c>
      <c r="C46" s="5">
        <v>116</v>
      </c>
      <c r="D46" s="5">
        <v>113</v>
      </c>
      <c r="E46" s="6">
        <f t="shared" si="3"/>
        <v>-2.5862068965517241E-2</v>
      </c>
    </row>
    <row r="47" spans="2:5" ht="20.100000000000001" customHeight="1" thickBot="1" x14ac:dyDescent="0.25">
      <c r="B47" s="4" t="s">
        <v>32</v>
      </c>
      <c r="C47" s="5">
        <v>1942</v>
      </c>
      <c r="D47" s="5">
        <v>2152</v>
      </c>
      <c r="E47" s="6">
        <f t="shared" si="3"/>
        <v>0.10813594232749743</v>
      </c>
    </row>
    <row r="48" spans="2:5" ht="20.100000000000001" customHeight="1" thickBot="1" x14ac:dyDescent="0.25">
      <c r="B48" s="4" t="s">
        <v>35</v>
      </c>
      <c r="C48" s="5">
        <v>1153</v>
      </c>
      <c r="D48" s="5">
        <v>1138</v>
      </c>
      <c r="E48" s="6">
        <f t="shared" si="3"/>
        <v>-1.3009540329575022E-2</v>
      </c>
    </row>
    <row r="49" spans="2:5" ht="20.100000000000001" customHeight="1" thickBot="1" x14ac:dyDescent="0.25">
      <c r="B49" s="4" t="s">
        <v>67</v>
      </c>
      <c r="C49" s="5">
        <v>1543</v>
      </c>
      <c r="D49" s="5">
        <v>1711</v>
      </c>
      <c r="E49" s="6">
        <f t="shared" si="3"/>
        <v>0.10887880751782242</v>
      </c>
    </row>
    <row r="50" spans="2:5" ht="20.100000000000001" customHeight="1" collapsed="1" thickBot="1" x14ac:dyDescent="0.25">
      <c r="B50" s="4" t="s">
        <v>36</v>
      </c>
      <c r="C50" s="6">
        <f>C44/(C44+C45)</f>
        <v>0.93215111796453354</v>
      </c>
      <c r="D50" s="6">
        <f>D44/(D44+D45)</f>
        <v>0.94259115593483322</v>
      </c>
      <c r="E50" s="6">
        <f t="shared" si="3"/>
        <v>1.1199941478477001E-2</v>
      </c>
    </row>
    <row r="51" spans="2:5" ht="20.100000000000001" customHeight="1" thickBot="1" x14ac:dyDescent="0.25">
      <c r="B51" s="4" t="s">
        <v>37</v>
      </c>
      <c r="C51" s="6">
        <f>C47/(C46+C47)</f>
        <v>0.94363459669582117</v>
      </c>
      <c r="D51" s="6">
        <f t="shared" ref="D51" si="4">D47/(D46+D47)</f>
        <v>0.95011037527593822</v>
      </c>
      <c r="E51" s="6">
        <f t="shared" si="3"/>
        <v>6.8625913068387718E-3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1297</v>
      </c>
      <c r="D58" s="5">
        <v>1325</v>
      </c>
      <c r="E58" s="6">
        <f>IF(C58&gt;0,(D58-C58)/C58,"-")</f>
        <v>2.1588280647648419E-2</v>
      </c>
    </row>
    <row r="59" spans="2:5" ht="20.100000000000001" customHeight="1" thickBot="1" x14ac:dyDescent="0.25">
      <c r="B59" s="4" t="s">
        <v>41</v>
      </c>
      <c r="C59" s="5">
        <v>728</v>
      </c>
      <c r="D59" s="5">
        <v>683</v>
      </c>
      <c r="E59" s="6">
        <f t="shared" ref="E59:E63" si="5">IF(C59&gt;0,(D59-C59)/C59,"-")</f>
        <v>-6.1813186813186816E-2</v>
      </c>
    </row>
    <row r="60" spans="2:5" ht="20.100000000000001" customHeight="1" thickBot="1" x14ac:dyDescent="0.25">
      <c r="B60" s="4" t="s">
        <v>42</v>
      </c>
      <c r="C60" s="5">
        <v>481</v>
      </c>
      <c r="D60" s="5">
        <v>568</v>
      </c>
      <c r="E60" s="6">
        <f t="shared" si="5"/>
        <v>0.18087318087318088</v>
      </c>
    </row>
    <row r="61" spans="2:5" ht="20.100000000000001" customHeight="1" collapsed="1" thickBot="1" x14ac:dyDescent="0.25">
      <c r="B61" s="4" t="s">
        <v>98</v>
      </c>
      <c r="C61" s="6">
        <f>(C59+C60)/C58</f>
        <v>0.93215111796453354</v>
      </c>
      <c r="D61" s="6">
        <f>(D59+D60)/D58</f>
        <v>0.94415094339622641</v>
      </c>
      <c r="E61" s="6">
        <f t="shared" si="5"/>
        <v>1.2873261856828494E-2</v>
      </c>
    </row>
    <row r="62" spans="2:5" ht="20.100000000000001" customHeight="1" thickBot="1" x14ac:dyDescent="0.25">
      <c r="B62" s="4" t="s">
        <v>39</v>
      </c>
      <c r="C62" s="6">
        <v>0.93573264781491006</v>
      </c>
      <c r="D62" s="6">
        <v>0.93051771117166215</v>
      </c>
      <c r="E62" s="6">
        <f t="shared" si="5"/>
        <v>-5.5731053687456981E-3</v>
      </c>
    </row>
    <row r="63" spans="2:5" ht="20.100000000000001" customHeight="1" thickBot="1" x14ac:dyDescent="0.25">
      <c r="B63" s="4" t="s">
        <v>40</v>
      </c>
      <c r="C63" s="6">
        <v>0.92678227360308285</v>
      </c>
      <c r="D63" s="6">
        <v>0.96108291032148896</v>
      </c>
      <c r="E63" s="6">
        <f t="shared" si="5"/>
        <v>3.7010458330255236E-2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7978</v>
      </c>
      <c r="D70" s="5">
        <v>8496</v>
      </c>
      <c r="E70" s="6">
        <f>IF(C70&gt;0,(D70-C70)/C70,"-")</f>
        <v>6.4928553522186017E-2</v>
      </c>
    </row>
    <row r="71" spans="2:5" ht="20.100000000000001" customHeight="1" thickBot="1" x14ac:dyDescent="0.25">
      <c r="B71" s="4" t="s">
        <v>45</v>
      </c>
      <c r="C71" s="5">
        <v>2244</v>
      </c>
      <c r="D71" s="5">
        <v>2440</v>
      </c>
      <c r="E71" s="6">
        <f t="shared" ref="E71:E77" si="6">IF(C71&gt;0,(D71-C71)/C71,"-")</f>
        <v>8.7344028520499106E-2</v>
      </c>
    </row>
    <row r="72" spans="2:5" ht="20.100000000000001" customHeight="1" thickBot="1" x14ac:dyDescent="0.25">
      <c r="B72" s="4" t="s">
        <v>43</v>
      </c>
      <c r="C72" s="5">
        <v>21</v>
      </c>
      <c r="D72" s="5">
        <v>16</v>
      </c>
      <c r="E72" s="6">
        <f t="shared" si="6"/>
        <v>-0.23809523809523808</v>
      </c>
    </row>
    <row r="73" spans="2:5" ht="20.100000000000001" customHeight="1" thickBot="1" x14ac:dyDescent="0.25">
      <c r="B73" s="4" t="s">
        <v>46</v>
      </c>
      <c r="C73" s="5">
        <v>4220</v>
      </c>
      <c r="D73" s="5">
        <v>4573</v>
      </c>
      <c r="E73" s="6">
        <f t="shared" si="6"/>
        <v>8.364928909952607E-2</v>
      </c>
    </row>
    <row r="74" spans="2:5" ht="20.100000000000001" customHeight="1" thickBot="1" x14ac:dyDescent="0.25">
      <c r="B74" s="4" t="s">
        <v>47</v>
      </c>
      <c r="C74" s="5">
        <v>1187</v>
      </c>
      <c r="D74" s="5">
        <v>1168</v>
      </c>
      <c r="E74" s="6">
        <f t="shared" si="6"/>
        <v>-1.6006739679865205E-2</v>
      </c>
    </row>
    <row r="75" spans="2:5" ht="20.100000000000001" customHeight="1" thickBot="1" x14ac:dyDescent="0.25">
      <c r="B75" s="4" t="s">
        <v>48</v>
      </c>
      <c r="C75" s="5">
        <v>303</v>
      </c>
      <c r="D75" s="5">
        <v>298</v>
      </c>
      <c r="E75" s="6">
        <f t="shared" si="6"/>
        <v>-1.65016501650165E-2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3</v>
      </c>
      <c r="D77" s="5">
        <v>1</v>
      </c>
      <c r="E77" s="6">
        <f t="shared" si="6"/>
        <v>-0.66666666666666663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486</v>
      </c>
      <c r="D90" s="5">
        <v>462</v>
      </c>
      <c r="E90" s="6">
        <f>IF(C90&gt;0,(D90-C90)/C90,"-")</f>
        <v>-4.9382716049382713E-2</v>
      </c>
    </row>
    <row r="91" spans="2:5" ht="29.25" thickBot="1" x14ac:dyDescent="0.25">
      <c r="B91" s="4" t="s">
        <v>52</v>
      </c>
      <c r="C91" s="5">
        <v>261</v>
      </c>
      <c r="D91" s="5">
        <v>299</v>
      </c>
      <c r="E91" s="6">
        <f t="shared" ref="E91:E93" si="7">IF(C91&gt;0,(D91-C91)/C91,"-")</f>
        <v>0.14559386973180077</v>
      </c>
    </row>
    <row r="92" spans="2:5" ht="29.25" customHeight="1" thickBot="1" x14ac:dyDescent="0.25">
      <c r="B92" s="4" t="s">
        <v>53</v>
      </c>
      <c r="C92" s="5">
        <v>263</v>
      </c>
      <c r="D92" s="5">
        <v>263</v>
      </c>
      <c r="E92" s="6">
        <f t="shared" si="7"/>
        <v>0</v>
      </c>
    </row>
    <row r="93" spans="2:5" ht="29.25" customHeight="1" thickBot="1" x14ac:dyDescent="0.25">
      <c r="B93" s="4" t="s">
        <v>54</v>
      </c>
      <c r="C93" s="6">
        <f>(C90+C91)/(C90+C91+C92)</f>
        <v>0.73960396039603959</v>
      </c>
      <c r="D93" s="6">
        <f>(D90+D91)/(D90+D91+D92)</f>
        <v>0.7431640625</v>
      </c>
      <c r="E93" s="6">
        <f t="shared" si="7"/>
        <v>4.8135249330656079E-3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1010</v>
      </c>
      <c r="D100" s="5">
        <v>1028</v>
      </c>
      <c r="E100" s="6">
        <f>IF(C100&gt;0,(D100-C100)/C100,"-")</f>
        <v>1.782178217821782E-2</v>
      </c>
    </row>
    <row r="101" spans="2:5" ht="20.100000000000001" customHeight="1" thickBot="1" x14ac:dyDescent="0.25">
      <c r="B101" s="4" t="s">
        <v>41</v>
      </c>
      <c r="C101" s="5">
        <v>485</v>
      </c>
      <c r="D101" s="5">
        <v>486</v>
      </c>
      <c r="E101" s="6">
        <f t="shared" ref="E101:E105" si="8">IF(C101&gt;0,(D101-C101)/C101,"-")</f>
        <v>2.0618556701030928E-3</v>
      </c>
    </row>
    <row r="102" spans="2:5" ht="20.100000000000001" customHeight="1" thickBot="1" x14ac:dyDescent="0.25">
      <c r="B102" s="4" t="s">
        <v>42</v>
      </c>
      <c r="C102" s="5">
        <v>262</v>
      </c>
      <c r="D102" s="5">
        <v>275</v>
      </c>
      <c r="E102" s="6">
        <f t="shared" si="8"/>
        <v>4.9618320610687022E-2</v>
      </c>
    </row>
    <row r="103" spans="2:5" ht="20.100000000000001" customHeight="1" thickBot="1" x14ac:dyDescent="0.25">
      <c r="B103" s="4" t="s">
        <v>98</v>
      </c>
      <c r="C103" s="6">
        <f>(C101+C102)/C100</f>
        <v>0.73960396039603959</v>
      </c>
      <c r="D103" s="6">
        <f>(D101+D102)/D100</f>
        <v>0.74027237354085607</v>
      </c>
      <c r="E103" s="6">
        <f t="shared" si="8"/>
        <v>9.0374468040781218E-4</v>
      </c>
    </row>
    <row r="104" spans="2:5" ht="20.100000000000001" customHeight="1" thickBot="1" x14ac:dyDescent="0.25">
      <c r="B104" s="4" t="s">
        <v>39</v>
      </c>
      <c r="C104" s="6">
        <v>0.72932330827067671</v>
      </c>
      <c r="D104" s="6">
        <v>0.74425727411944875</v>
      </c>
      <c r="E104" s="6">
        <f t="shared" si="8"/>
        <v>2.047646863800703E-2</v>
      </c>
    </row>
    <row r="105" spans="2:5" ht="20.100000000000001" customHeight="1" thickBot="1" x14ac:dyDescent="0.25">
      <c r="B105" s="4" t="s">
        <v>40</v>
      </c>
      <c r="C105" s="6">
        <v>0.75942028985507248</v>
      </c>
      <c r="D105" s="6">
        <v>0.73333333333333328</v>
      </c>
      <c r="E105" s="6">
        <f t="shared" si="8"/>
        <v>-3.4351145038168031E-2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917</v>
      </c>
      <c r="D112" s="5">
        <v>1040</v>
      </c>
      <c r="E112" s="6">
        <f>IF(C112&gt;0,(D112-C112)/C112,"-")</f>
        <v>0.13413304252998909</v>
      </c>
    </row>
    <row r="113" spans="2:14" ht="15" thickBot="1" x14ac:dyDescent="0.25">
      <c r="B113" s="4" t="s">
        <v>56</v>
      </c>
      <c r="C113" s="5">
        <v>613</v>
      </c>
      <c r="D113" s="5">
        <v>625</v>
      </c>
      <c r="E113" s="6">
        <f t="shared" ref="E113:E114" si="9">IF(C113&gt;0,(D113-C113)/C113,"-")</f>
        <v>1.9575856443719411E-2</v>
      </c>
    </row>
    <row r="114" spans="2:14" ht="15" thickBot="1" x14ac:dyDescent="0.25">
      <c r="B114" s="4" t="s">
        <v>57</v>
      </c>
      <c r="C114" s="5">
        <v>304</v>
      </c>
      <c r="D114" s="5">
        <v>415</v>
      </c>
      <c r="E114" s="6">
        <f t="shared" si="9"/>
        <v>0.36513157894736842</v>
      </c>
    </row>
    <row r="116" spans="2:14" x14ac:dyDescent="0.2">
      <c r="B116" s="9"/>
      <c r="C116" s="9"/>
      <c r="D116" s="9"/>
      <c r="E116" s="9"/>
      <c r="F116" s="9"/>
      <c r="G116" s="9"/>
      <c r="H116" s="9"/>
      <c r="I116" s="9"/>
      <c r="J116" s="9"/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9</v>
      </c>
      <c r="D128" s="10">
        <v>4</v>
      </c>
      <c r="E128" s="10">
        <v>2</v>
      </c>
      <c r="F128" s="10">
        <v>15</v>
      </c>
      <c r="G128" s="10">
        <v>9</v>
      </c>
      <c r="H128" s="10">
        <v>4</v>
      </c>
      <c r="I128" s="10">
        <v>1</v>
      </c>
      <c r="J128" s="10">
        <v>14</v>
      </c>
      <c r="K128" s="6">
        <f>IF(C128=0,"-",(G128-C128)/C128)</f>
        <v>0</v>
      </c>
      <c r="L128" s="6">
        <f t="shared" ref="L128:N133" si="10">IF(D128=0,"-",(H128-D128)/D128)</f>
        <v>0</v>
      </c>
      <c r="M128" s="6">
        <f t="shared" si="10"/>
        <v>-0.5</v>
      </c>
      <c r="N128" s="6">
        <f t="shared" si="10"/>
        <v>-6.6666666666666666E-2</v>
      </c>
    </row>
    <row r="129" spans="2:14" ht="15" thickBot="1" x14ac:dyDescent="0.25">
      <c r="B129" s="4" t="s">
        <v>64</v>
      </c>
      <c r="C129" s="10">
        <v>4</v>
      </c>
      <c r="D129" s="10">
        <v>0</v>
      </c>
      <c r="E129" s="10">
        <v>0</v>
      </c>
      <c r="F129" s="10">
        <v>4</v>
      </c>
      <c r="G129" s="10">
        <v>8</v>
      </c>
      <c r="H129" s="10">
        <v>3</v>
      </c>
      <c r="I129" s="10">
        <v>0</v>
      </c>
      <c r="J129" s="10">
        <v>11</v>
      </c>
      <c r="K129" s="6">
        <f t="shared" ref="K129:K133" si="11">IF(C129=0,"-",(G129-C129)/C129)</f>
        <v>1</v>
      </c>
      <c r="L129" s="6" t="str">
        <f t="shared" si="10"/>
        <v>-</v>
      </c>
      <c r="M129" s="6" t="str">
        <f t="shared" si="10"/>
        <v>-</v>
      </c>
      <c r="N129" s="6">
        <f t="shared" si="10"/>
        <v>1.75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2</v>
      </c>
      <c r="D131" s="10">
        <v>0</v>
      </c>
      <c r="E131" s="10">
        <v>0</v>
      </c>
      <c r="F131" s="10">
        <v>2</v>
      </c>
      <c r="G131" s="10">
        <v>2</v>
      </c>
      <c r="H131" s="10">
        <v>0</v>
      </c>
      <c r="I131" s="10">
        <v>0</v>
      </c>
      <c r="J131" s="10">
        <v>2</v>
      </c>
      <c r="K131" s="6">
        <f t="shared" si="11"/>
        <v>0</v>
      </c>
      <c r="L131" s="6" t="str">
        <f t="shared" si="10"/>
        <v>-</v>
      </c>
      <c r="M131" s="6" t="str">
        <f t="shared" si="10"/>
        <v>-</v>
      </c>
      <c r="N131" s="6">
        <f t="shared" si="10"/>
        <v>0</v>
      </c>
    </row>
    <row r="132" spans="2:14" ht="15" thickBot="1" x14ac:dyDescent="0.25">
      <c r="B132" s="4" t="s">
        <v>67</v>
      </c>
      <c r="C132" s="10">
        <v>2</v>
      </c>
      <c r="D132" s="10">
        <v>0</v>
      </c>
      <c r="E132" s="10">
        <v>0</v>
      </c>
      <c r="F132" s="10">
        <v>2</v>
      </c>
      <c r="G132" s="10">
        <v>4</v>
      </c>
      <c r="H132" s="10">
        <v>0</v>
      </c>
      <c r="I132" s="10">
        <v>0</v>
      </c>
      <c r="J132" s="10">
        <v>4</v>
      </c>
      <c r="K132" s="6">
        <f t="shared" si="11"/>
        <v>1</v>
      </c>
      <c r="L132" s="6" t="str">
        <f t="shared" si="10"/>
        <v>-</v>
      </c>
      <c r="M132" s="6" t="str">
        <f t="shared" si="10"/>
        <v>-</v>
      </c>
      <c r="N132" s="6">
        <f t="shared" si="10"/>
        <v>1</v>
      </c>
    </row>
    <row r="133" spans="2:14" ht="15" thickBot="1" x14ac:dyDescent="0.25">
      <c r="B133" s="4" t="s">
        <v>68</v>
      </c>
      <c r="C133" s="10">
        <v>17</v>
      </c>
      <c r="D133" s="10">
        <v>4</v>
      </c>
      <c r="E133" s="10">
        <v>2</v>
      </c>
      <c r="F133" s="10">
        <v>23</v>
      </c>
      <c r="G133" s="10">
        <v>23</v>
      </c>
      <c r="H133" s="10">
        <v>7</v>
      </c>
      <c r="I133" s="10">
        <v>1</v>
      </c>
      <c r="J133" s="10">
        <v>31</v>
      </c>
      <c r="K133" s="6">
        <f t="shared" si="11"/>
        <v>0.35294117647058826</v>
      </c>
      <c r="L133" s="6">
        <f t="shared" si="10"/>
        <v>0.75</v>
      </c>
      <c r="M133" s="6">
        <f t="shared" si="10"/>
        <v>-0.5</v>
      </c>
      <c r="N133" s="6">
        <f t="shared" si="10"/>
        <v>0.34782608695652173</v>
      </c>
    </row>
    <row r="134" spans="2:14" ht="15" thickBot="1" x14ac:dyDescent="0.25">
      <c r="B134" s="4" t="s">
        <v>36</v>
      </c>
      <c r="C134" s="6">
        <f>IF(C128=0,"-",C128/(C128+C129))</f>
        <v>0.69230769230769229</v>
      </c>
      <c r="D134" s="6">
        <f>IF(D128=0,"-",D128/(D128+D129))</f>
        <v>1</v>
      </c>
      <c r="E134" s="6">
        <f t="shared" ref="E134:J134" si="12">IF(E128=0,"-",E128/(E128+E129))</f>
        <v>1</v>
      </c>
      <c r="F134" s="6">
        <f t="shared" si="12"/>
        <v>0.78947368421052633</v>
      </c>
      <c r="G134" s="6">
        <f t="shared" si="12"/>
        <v>0.52941176470588236</v>
      </c>
      <c r="H134" s="6">
        <f t="shared" si="12"/>
        <v>0.5714285714285714</v>
      </c>
      <c r="I134" s="6">
        <f t="shared" si="12"/>
        <v>1</v>
      </c>
      <c r="J134" s="6">
        <f t="shared" si="12"/>
        <v>0.56000000000000005</v>
      </c>
      <c r="K134" s="6">
        <f>IF(OR(C134="-",G134="-"),"-",(G134-C134)/C134)</f>
        <v>-0.23529411764705879</v>
      </c>
      <c r="L134" s="6">
        <f t="shared" ref="L134:N135" si="13">IF(OR(D134="-",H134="-"),"-",(H134-D134)/D134)</f>
        <v>-0.4285714285714286</v>
      </c>
      <c r="M134" s="6">
        <f t="shared" si="13"/>
        <v>0</v>
      </c>
      <c r="N134" s="6">
        <f t="shared" si="13"/>
        <v>-0.29066666666666663</v>
      </c>
    </row>
    <row r="135" spans="2:14" ht="15" thickBot="1" x14ac:dyDescent="0.25">
      <c r="B135" s="4" t="s">
        <v>37</v>
      </c>
      <c r="C135" s="6">
        <f>IF(C131=0,"-",C131/(C130+C131))</f>
        <v>1</v>
      </c>
      <c r="D135" s="6" t="str">
        <f t="shared" ref="D135:J135" si="14">IF(D131=0,"-",D131/(D130+D131))</f>
        <v>-</v>
      </c>
      <c r="E135" s="6" t="str">
        <f t="shared" si="14"/>
        <v>-</v>
      </c>
      <c r="F135" s="6">
        <f t="shared" si="14"/>
        <v>1</v>
      </c>
      <c r="G135" s="6">
        <f t="shared" si="14"/>
        <v>1</v>
      </c>
      <c r="H135" s="6" t="str">
        <f t="shared" si="14"/>
        <v>-</v>
      </c>
      <c r="I135" s="6" t="str">
        <f t="shared" si="14"/>
        <v>-</v>
      </c>
      <c r="J135" s="6">
        <f t="shared" si="14"/>
        <v>1</v>
      </c>
      <c r="K135" s="6">
        <f>IF(OR(C135="-",G135="-"),"-",(G135-C135)/C135)</f>
        <v>0</v>
      </c>
      <c r="L135" s="6" t="str">
        <f t="shared" si="13"/>
        <v>-</v>
      </c>
      <c r="M135" s="6" t="str">
        <f t="shared" si="13"/>
        <v>-</v>
      </c>
      <c r="N135" s="6">
        <f t="shared" si="13"/>
        <v>0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34</v>
      </c>
      <c r="D143" s="10">
        <v>0</v>
      </c>
      <c r="E143" s="10">
        <v>3</v>
      </c>
      <c r="F143" s="10">
        <v>37</v>
      </c>
      <c r="G143" s="10">
        <v>24</v>
      </c>
      <c r="H143" s="10">
        <v>0</v>
      </c>
      <c r="I143" s="10">
        <v>0</v>
      </c>
      <c r="J143" s="10">
        <v>24</v>
      </c>
      <c r="K143" s="6">
        <f>IF(C143=0,"-",(G143-C143)/C143)</f>
        <v>-0.29411764705882354</v>
      </c>
      <c r="L143" s="6" t="str">
        <f t="shared" ref="L143:N147" si="15">IF(D143=0,"-",(H143-D143)/D143)</f>
        <v>-</v>
      </c>
      <c r="M143" s="6">
        <f t="shared" si="15"/>
        <v>-1</v>
      </c>
      <c r="N143" s="6">
        <f t="shared" si="15"/>
        <v>-0.35135135135135137</v>
      </c>
    </row>
    <row r="144" spans="2:14" ht="15" thickBot="1" x14ac:dyDescent="0.25">
      <c r="B144" s="4" t="s">
        <v>72</v>
      </c>
      <c r="C144" s="10">
        <v>1</v>
      </c>
      <c r="D144" s="10">
        <v>0</v>
      </c>
      <c r="E144" s="10">
        <v>0</v>
      </c>
      <c r="F144" s="10">
        <v>1</v>
      </c>
      <c r="G144" s="10">
        <v>31</v>
      </c>
      <c r="H144" s="10">
        <v>0</v>
      </c>
      <c r="I144" s="10">
        <v>2</v>
      </c>
      <c r="J144" s="10">
        <v>33</v>
      </c>
      <c r="K144" s="6">
        <f t="shared" ref="K144:K147" si="16">IF(C144=0,"-",(G144-C144)/C144)</f>
        <v>30</v>
      </c>
      <c r="L144" s="6" t="str">
        <f t="shared" si="15"/>
        <v>-</v>
      </c>
      <c r="M144" s="6" t="str">
        <f t="shared" si="15"/>
        <v>-</v>
      </c>
      <c r="N144" s="6">
        <f t="shared" si="15"/>
        <v>32</v>
      </c>
    </row>
    <row r="145" spans="2:14" ht="15" thickBot="1" x14ac:dyDescent="0.25">
      <c r="B145" s="4" t="s">
        <v>73</v>
      </c>
      <c r="C145" s="10">
        <v>262</v>
      </c>
      <c r="D145" s="10">
        <v>0</v>
      </c>
      <c r="E145" s="10">
        <v>18</v>
      </c>
      <c r="F145" s="10">
        <v>280</v>
      </c>
      <c r="G145" s="10">
        <v>214</v>
      </c>
      <c r="H145" s="10">
        <v>0</v>
      </c>
      <c r="I145" s="10">
        <v>17</v>
      </c>
      <c r="J145" s="10">
        <v>231</v>
      </c>
      <c r="K145" s="6">
        <f t="shared" si="16"/>
        <v>-0.18320610687022901</v>
      </c>
      <c r="L145" s="6" t="str">
        <f t="shared" si="15"/>
        <v>-</v>
      </c>
      <c r="M145" s="6">
        <f t="shared" si="15"/>
        <v>-5.5555555555555552E-2</v>
      </c>
      <c r="N145" s="6">
        <f t="shared" si="15"/>
        <v>-0.17499999999999999</v>
      </c>
    </row>
    <row r="146" spans="2:14" ht="15" thickBot="1" x14ac:dyDescent="0.25">
      <c r="B146" s="4" t="s">
        <v>74</v>
      </c>
      <c r="C146" s="10">
        <v>53</v>
      </c>
      <c r="D146" s="10">
        <v>0</v>
      </c>
      <c r="E146" s="10">
        <v>16</v>
      </c>
      <c r="F146" s="10">
        <v>69</v>
      </c>
      <c r="G146" s="10">
        <v>45</v>
      </c>
      <c r="H146" s="10">
        <v>0</v>
      </c>
      <c r="I146" s="10">
        <v>0</v>
      </c>
      <c r="J146" s="10">
        <v>45</v>
      </c>
      <c r="K146" s="6">
        <f t="shared" si="16"/>
        <v>-0.15094339622641509</v>
      </c>
      <c r="L146" s="6" t="str">
        <f t="shared" si="15"/>
        <v>-</v>
      </c>
      <c r="M146" s="6">
        <f t="shared" si="15"/>
        <v>-1</v>
      </c>
      <c r="N146" s="6">
        <f t="shared" si="15"/>
        <v>-0.34782608695652173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350</v>
      </c>
      <c r="D148" s="10">
        <v>0</v>
      </c>
      <c r="E148" s="10">
        <v>37</v>
      </c>
      <c r="F148" s="10">
        <v>387</v>
      </c>
      <c r="G148" s="10">
        <v>314</v>
      </c>
      <c r="H148" s="10">
        <v>0</v>
      </c>
      <c r="I148" s="10">
        <v>19</v>
      </c>
      <c r="J148" s="10">
        <v>333</v>
      </c>
      <c r="K148" s="6">
        <f t="shared" ref="K148" si="17">IF(C148=0,"-",(G148-C148)/C148)</f>
        <v>-0.10285714285714286</v>
      </c>
      <c r="L148" s="6" t="str">
        <f t="shared" ref="L148" si="18">IF(D148=0,"-",(H148-D148)/D148)</f>
        <v>-</v>
      </c>
      <c r="M148" s="6">
        <f t="shared" ref="M148" si="19">IF(E148=0,"-",(I148-E148)/E148)</f>
        <v>-0.48648648648648651</v>
      </c>
      <c r="N148" s="6">
        <f t="shared" ref="N148" si="20">IF(F148=0,"-",(J148-F148)/F148)</f>
        <v>-0.13953488372093023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0.11486486486486487</v>
      </c>
      <c r="D149" s="6" t="str">
        <f t="shared" si="21"/>
        <v>-</v>
      </c>
      <c r="E149" s="6">
        <f t="shared" si="21"/>
        <v>0.14285714285714285</v>
      </c>
      <c r="F149" s="6">
        <f t="shared" si="21"/>
        <v>0.1167192429022082</v>
      </c>
      <c r="G149" s="6">
        <f t="shared" si="21"/>
        <v>0.10084033613445378</v>
      </c>
      <c r="H149" s="6" t="str">
        <f t="shared" si="21"/>
        <v>-</v>
      </c>
      <c r="I149" s="6" t="str">
        <f t="shared" si="21"/>
        <v>-</v>
      </c>
      <c r="J149" s="6">
        <f t="shared" si="21"/>
        <v>9.4117647058823528E-2</v>
      </c>
      <c r="K149" s="6">
        <f>IF(OR(C149="-",G149="-"),"-",(G149-C149)/C149)</f>
        <v>-0.12209589718240239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-0.19364069952305243</v>
      </c>
    </row>
    <row r="150" spans="2:14" ht="29.25" thickBot="1" x14ac:dyDescent="0.25">
      <c r="B150" s="7" t="s">
        <v>77</v>
      </c>
      <c r="C150" s="6">
        <f t="shared" si="21"/>
        <v>1.8518518518518517E-2</v>
      </c>
      <c r="D150" s="6" t="str">
        <f t="shared" si="21"/>
        <v>-</v>
      </c>
      <c r="E150" s="6" t="str">
        <f t="shared" si="21"/>
        <v>-</v>
      </c>
      <c r="F150" s="6">
        <f t="shared" si="21"/>
        <v>1.4285714285714285E-2</v>
      </c>
      <c r="G150" s="6">
        <f t="shared" si="21"/>
        <v>0.40789473684210525</v>
      </c>
      <c r="H150" s="6" t="str">
        <f t="shared" si="21"/>
        <v>-</v>
      </c>
      <c r="I150" s="6">
        <f t="shared" si="21"/>
        <v>1</v>
      </c>
      <c r="J150" s="6">
        <f t="shared" si="21"/>
        <v>0.42307692307692307</v>
      </c>
      <c r="K150" s="6">
        <f>IF(OR(C150="-",G150="-"),"-",(G150-C150)/C150)</f>
        <v>21.026315789473685</v>
      </c>
      <c r="L150" s="6" t="str">
        <f t="shared" si="22"/>
        <v>-</v>
      </c>
      <c r="M150" s="6" t="str">
        <f t="shared" si="22"/>
        <v>-</v>
      </c>
      <c r="N150" s="6">
        <f t="shared" si="22"/>
        <v>28.615384615384617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304</v>
      </c>
      <c r="D157" s="19">
        <v>236</v>
      </c>
      <c r="E157" s="18">
        <f>IF(C157=0,"-",(D157-C157)/C157)</f>
        <v>-0.22368421052631579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39</v>
      </c>
      <c r="D158" s="19">
        <v>48</v>
      </c>
      <c r="E158" s="18">
        <f t="shared" ref="E158:E159" si="23">IF(C158=0,"-",(D158-C158)/C158)</f>
        <v>0.23076923076923078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1</v>
      </c>
      <c r="D159" s="19">
        <v>6</v>
      </c>
      <c r="E159" s="18">
        <f t="shared" si="23"/>
        <v>5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0.88372093023255816</v>
      </c>
      <c r="D160" s="18">
        <f>IF(D157=0,"-",D157/(D157+D158+D159))</f>
        <v>0.81379310344827582</v>
      </c>
      <c r="E160" s="18">
        <f>IF(OR(C160="-",D160="-"),"-",(D160-C160)/C160)</f>
        <v>-7.9128856624319482E-2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19</v>
      </c>
      <c r="D166" s="5">
        <v>25</v>
      </c>
      <c r="E166" s="6">
        <f>IF(C166=0,"-",(D166-C166)/C166)</f>
        <v>0.31578947368421051</v>
      </c>
    </row>
    <row r="167" spans="2:14" ht="20.100000000000001" customHeight="1" thickBot="1" x14ac:dyDescent="0.25">
      <c r="B167" s="4" t="s">
        <v>41</v>
      </c>
      <c r="C167" s="5">
        <v>12</v>
      </c>
      <c r="D167" s="5">
        <v>6</v>
      </c>
      <c r="E167" s="6">
        <f t="shared" ref="E167:E168" si="24">IF(C167=0,"-",(D167-C167)/C167)</f>
        <v>-0.5</v>
      </c>
    </row>
    <row r="168" spans="2:14" ht="20.100000000000001" customHeight="1" thickBot="1" x14ac:dyDescent="0.25">
      <c r="B168" s="4" t="s">
        <v>42</v>
      </c>
      <c r="C168" s="5">
        <v>3</v>
      </c>
      <c r="D168" s="5">
        <v>8</v>
      </c>
      <c r="E168" s="6">
        <f t="shared" si="24"/>
        <v>1.6666666666666667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0.78947368421052633</v>
      </c>
      <c r="D169" s="6">
        <f>IF(D166=0,"-",(D167+D168)/D166)</f>
        <v>0.56000000000000005</v>
      </c>
      <c r="E169" s="6">
        <f t="shared" ref="E169:E171" si="25">IF(OR(C169="-",D169="-"),"-",(D169-C169)/C169)</f>
        <v>-0.29066666666666663</v>
      </c>
    </row>
    <row r="170" spans="2:14" ht="20.100000000000001" customHeight="1" thickBot="1" x14ac:dyDescent="0.25">
      <c r="B170" s="4" t="s">
        <v>39</v>
      </c>
      <c r="C170" s="6">
        <v>0.75</v>
      </c>
      <c r="D170" s="6">
        <v>0.5</v>
      </c>
      <c r="E170" s="6">
        <f t="shared" si="25"/>
        <v>-0.33333333333333331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0.61538461538461542</v>
      </c>
      <c r="E171" s="6">
        <f t="shared" si="25"/>
        <v>-0.38461538461538458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31</v>
      </c>
      <c r="D178" s="5">
        <v>47</v>
      </c>
      <c r="E178" s="6">
        <f>IF(C178=0,"-",(D178-C178)/C178)</f>
        <v>0.5161290322580645</v>
      </c>
      <c r="H178" s="13"/>
    </row>
    <row r="179" spans="2:8" ht="15" thickBot="1" x14ac:dyDescent="0.25">
      <c r="B179" s="4" t="s">
        <v>43</v>
      </c>
      <c r="C179" s="5">
        <v>25</v>
      </c>
      <c r="D179" s="5">
        <v>34</v>
      </c>
      <c r="E179" s="6">
        <f t="shared" ref="E179:E185" si="26">IF(C179=0,"-",(D179-C179)/C179)</f>
        <v>0.36</v>
      </c>
      <c r="H179" s="13"/>
    </row>
    <row r="180" spans="2:8" ht="15" thickBot="1" x14ac:dyDescent="0.25">
      <c r="B180" s="4" t="s">
        <v>47</v>
      </c>
      <c r="C180" s="5">
        <v>4</v>
      </c>
      <c r="D180" s="5">
        <v>11</v>
      </c>
      <c r="E180" s="6">
        <f t="shared" si="26"/>
        <v>1.75</v>
      </c>
      <c r="H180" s="13"/>
    </row>
    <row r="181" spans="2:8" ht="15" thickBot="1" x14ac:dyDescent="0.25">
      <c r="B181" s="4" t="s">
        <v>78</v>
      </c>
      <c r="C181" s="5">
        <v>2</v>
      </c>
      <c r="D181" s="5">
        <v>2</v>
      </c>
      <c r="E181" s="6">
        <f t="shared" si="26"/>
        <v>0</v>
      </c>
      <c r="H181" s="13"/>
    </row>
    <row r="182" spans="2:8" ht="15" thickBot="1" x14ac:dyDescent="0.25">
      <c r="B182" s="15" t="s">
        <v>79</v>
      </c>
      <c r="C182" s="5">
        <v>375</v>
      </c>
      <c r="D182" s="5">
        <v>509</v>
      </c>
      <c r="E182" s="6">
        <f t="shared" si="26"/>
        <v>0.35733333333333334</v>
      </c>
      <c r="H182" s="13"/>
    </row>
    <row r="183" spans="2:8" ht="15" thickBot="1" x14ac:dyDescent="0.25">
      <c r="B183" s="4" t="s">
        <v>47</v>
      </c>
      <c r="C183" s="5">
        <v>325</v>
      </c>
      <c r="D183" s="5">
        <v>458</v>
      </c>
      <c r="E183" s="6">
        <f t="shared" si="26"/>
        <v>0.40923076923076923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50</v>
      </c>
      <c r="D185" s="5">
        <v>51</v>
      </c>
      <c r="E185" s="6">
        <f t="shared" si="26"/>
        <v>0.02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20</v>
      </c>
      <c r="D197" s="5">
        <v>15</v>
      </c>
      <c r="E197" s="6">
        <f t="shared" ref="E197:E200" si="27">IF(C197=0,"-",(D197-C197)/C197)</f>
        <v>-0.25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20</v>
      </c>
      <c r="D199" s="5">
        <v>16</v>
      </c>
      <c r="E199" s="6">
        <f t="shared" si="27"/>
        <v>-0.2</v>
      </c>
    </row>
    <row r="200" spans="2:5" ht="15" thickBot="1" x14ac:dyDescent="0.25">
      <c r="B200" s="4" t="s">
        <v>85</v>
      </c>
      <c r="C200" s="5">
        <v>16</v>
      </c>
      <c r="D200" s="5">
        <v>13</v>
      </c>
      <c r="E200" s="6">
        <f t="shared" si="27"/>
        <v>-0.1875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20</v>
      </c>
      <c r="D208" s="5">
        <v>15</v>
      </c>
      <c r="E208" s="6">
        <f t="shared" si="28"/>
        <v>-0.25</v>
      </c>
    </row>
    <row r="209" spans="2:5" ht="20.100000000000001" customHeight="1" thickBot="1" x14ac:dyDescent="0.25">
      <c r="B209" s="17" t="s">
        <v>86</v>
      </c>
      <c r="C209" s="5">
        <v>20</v>
      </c>
      <c r="D209" s="5">
        <v>13</v>
      </c>
      <c r="E209" s="6">
        <f t="shared" si="28"/>
        <v>-0.35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2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1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1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23</v>
      </c>
      <c r="D221" s="5">
        <v>21</v>
      </c>
      <c r="E221" s="6">
        <f t="shared" ref="E221:E223" si="30">IF(C221=0,"-",(D221-C221)/C221)</f>
        <v>-8.6956521739130432E-2</v>
      </c>
    </row>
    <row r="222" spans="2:5" ht="15" thickBot="1" x14ac:dyDescent="0.25">
      <c r="B222" s="16" t="s">
        <v>92</v>
      </c>
      <c r="C222" s="5">
        <v>24</v>
      </c>
      <c r="D222" s="5">
        <v>17</v>
      </c>
      <c r="E222" s="6">
        <f t="shared" si="30"/>
        <v>-0.29166666666666669</v>
      </c>
    </row>
    <row r="223" spans="2:5" ht="15" thickBot="1" x14ac:dyDescent="0.25">
      <c r="B223" s="16" t="s">
        <v>93</v>
      </c>
      <c r="C223" s="5">
        <v>58</v>
      </c>
      <c r="D223" s="5">
        <v>59</v>
      </c>
      <c r="E223" s="6">
        <f t="shared" si="30"/>
        <v>1.7241379310344827E-2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797</v>
      </c>
      <c r="D14" s="5">
        <v>1019</v>
      </c>
      <c r="E14" s="6">
        <f>IF(C14&gt;0,(D14-C14)/C14)</f>
        <v>0.27854454203262236</v>
      </c>
    </row>
    <row r="15" spans="1:5" ht="20.100000000000001" customHeight="1" thickBot="1" x14ac:dyDescent="0.25">
      <c r="B15" s="4" t="s">
        <v>17</v>
      </c>
      <c r="C15" s="5">
        <v>749</v>
      </c>
      <c r="D15" s="5">
        <v>834</v>
      </c>
      <c r="E15" s="6">
        <f t="shared" ref="E15:E25" si="0">IF(C15&gt;0,(D15-C15)/C15)</f>
        <v>0.11348464619492657</v>
      </c>
    </row>
    <row r="16" spans="1:5" ht="20.100000000000001" customHeight="1" thickBot="1" x14ac:dyDescent="0.25">
      <c r="B16" s="4" t="s">
        <v>18</v>
      </c>
      <c r="C16" s="5">
        <v>672</v>
      </c>
      <c r="D16" s="5">
        <v>748</v>
      </c>
      <c r="E16" s="6">
        <f t="shared" si="0"/>
        <v>0.1130952380952381</v>
      </c>
    </row>
    <row r="17" spans="2:5" ht="20.100000000000001" customHeight="1" thickBot="1" x14ac:dyDescent="0.25">
      <c r="B17" s="4" t="s">
        <v>19</v>
      </c>
      <c r="C17" s="5">
        <v>77</v>
      </c>
      <c r="D17" s="5">
        <v>86</v>
      </c>
      <c r="E17" s="6">
        <f t="shared" si="0"/>
        <v>0.11688311688311688</v>
      </c>
    </row>
    <row r="18" spans="2:5" ht="20.100000000000001" customHeight="1" thickBot="1" x14ac:dyDescent="0.25">
      <c r="B18" s="4" t="s">
        <v>100</v>
      </c>
      <c r="C18" s="5">
        <v>9</v>
      </c>
      <c r="D18" s="5">
        <v>0</v>
      </c>
      <c r="E18" s="6">
        <f>IF(C18=0,"-",(D18-C18)/C18)</f>
        <v>-1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0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0.10280373831775701</v>
      </c>
      <c r="D20" s="6">
        <f>D17/D15</f>
        <v>0.10311750599520383</v>
      </c>
      <c r="E20" s="6">
        <f t="shared" si="0"/>
        <v>3.0521037715282293E-3</v>
      </c>
    </row>
    <row r="21" spans="2:5" ht="30" customHeight="1" thickBot="1" x14ac:dyDescent="0.25">
      <c r="B21" s="4" t="s">
        <v>23</v>
      </c>
      <c r="C21" s="5">
        <v>21</v>
      </c>
      <c r="D21" s="5">
        <v>67</v>
      </c>
      <c r="E21" s="6">
        <f t="shared" si="0"/>
        <v>2.1904761904761907</v>
      </c>
    </row>
    <row r="22" spans="2:5" ht="20.100000000000001" customHeight="1" thickBot="1" x14ac:dyDescent="0.25">
      <c r="B22" s="4" t="s">
        <v>24</v>
      </c>
      <c r="C22" s="5">
        <v>21</v>
      </c>
      <c r="D22" s="5">
        <v>58</v>
      </c>
      <c r="E22" s="6">
        <f t="shared" si="0"/>
        <v>1.7619047619047619</v>
      </c>
    </row>
    <row r="23" spans="2:5" ht="20.100000000000001" customHeight="1" thickBot="1" x14ac:dyDescent="0.25">
      <c r="B23" s="4" t="s">
        <v>25</v>
      </c>
      <c r="C23" s="5">
        <v>0</v>
      </c>
      <c r="D23" s="5">
        <v>9</v>
      </c>
      <c r="E23" s="6" t="b">
        <f t="shared" si="0"/>
        <v>0</v>
      </c>
    </row>
    <row r="24" spans="2:5" ht="20.100000000000001" customHeight="1" thickBot="1" x14ac:dyDescent="0.25">
      <c r="B24" s="4" t="s">
        <v>21</v>
      </c>
      <c r="C24" s="6">
        <f>C23/C21</f>
        <v>0</v>
      </c>
      <c r="D24" s="6">
        <f t="shared" ref="D24" si="1">D23/D21</f>
        <v>0.13432835820895522</v>
      </c>
      <c r="E24" s="6" t="b">
        <f t="shared" si="0"/>
        <v>0</v>
      </c>
    </row>
    <row r="25" spans="2:5" ht="20.100000000000001" customHeight="1" thickBot="1" x14ac:dyDescent="0.25">
      <c r="B25" s="7" t="s">
        <v>26</v>
      </c>
      <c r="C25" s="6">
        <v>0.14054826960498243</v>
      </c>
      <c r="D25" s="6">
        <v>0.156498340254413</v>
      </c>
      <c r="E25" s="6">
        <f t="shared" si="0"/>
        <v>0.11348464619492651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222</v>
      </c>
      <c r="D34" s="5">
        <v>164</v>
      </c>
      <c r="E34" s="6">
        <f>IF(C34&gt;0,(D34-C34)/C34,"-")</f>
        <v>-0.26126126126126126</v>
      </c>
    </row>
    <row r="35" spans="2:5" ht="20.100000000000001" customHeight="1" thickBot="1" x14ac:dyDescent="0.25">
      <c r="B35" s="4" t="s">
        <v>29</v>
      </c>
      <c r="C35" s="5">
        <v>2</v>
      </c>
      <c r="D35" s="5">
        <v>0</v>
      </c>
      <c r="E35" s="6">
        <f t="shared" ref="E35:E37" si="2">IF(C35&gt;0,(D35-C35)/C35,"-")</f>
        <v>-1</v>
      </c>
    </row>
    <row r="36" spans="2:5" ht="20.100000000000001" customHeight="1" thickBot="1" x14ac:dyDescent="0.25">
      <c r="B36" s="4" t="s">
        <v>28</v>
      </c>
      <c r="C36" s="5">
        <v>154</v>
      </c>
      <c r="D36" s="5">
        <v>106</v>
      </c>
      <c r="E36" s="6">
        <f t="shared" si="2"/>
        <v>-0.31168831168831168</v>
      </c>
    </row>
    <row r="37" spans="2:5" ht="20.100000000000001" customHeight="1" thickBot="1" x14ac:dyDescent="0.25">
      <c r="B37" s="4" t="s">
        <v>30</v>
      </c>
      <c r="C37" s="5">
        <v>66</v>
      </c>
      <c r="D37" s="5">
        <v>58</v>
      </c>
      <c r="E37" s="6">
        <f t="shared" si="2"/>
        <v>-0.12121212121212122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172</v>
      </c>
      <c r="D44" s="5">
        <v>220</v>
      </c>
      <c r="E44" s="6">
        <f>IF(C44&gt;0,(D44-C44)/C44,"-")</f>
        <v>0.27906976744186046</v>
      </c>
    </row>
    <row r="45" spans="2:5" ht="20.100000000000001" customHeight="1" thickBot="1" x14ac:dyDescent="0.25">
      <c r="B45" s="4" t="s">
        <v>34</v>
      </c>
      <c r="C45" s="5">
        <v>6</v>
      </c>
      <c r="D45" s="5">
        <v>11</v>
      </c>
      <c r="E45" s="6">
        <f t="shared" ref="E45:E51" si="3">IF(C45&gt;0,(D45-C45)/C45,"-")</f>
        <v>0.83333333333333337</v>
      </c>
    </row>
    <row r="46" spans="2:5" ht="20.100000000000001" customHeight="1" thickBot="1" x14ac:dyDescent="0.25">
      <c r="B46" s="4" t="s">
        <v>31</v>
      </c>
      <c r="C46" s="5">
        <v>11</v>
      </c>
      <c r="D46" s="5">
        <v>16</v>
      </c>
      <c r="E46" s="6">
        <f t="shared" si="3"/>
        <v>0.45454545454545453</v>
      </c>
    </row>
    <row r="47" spans="2:5" ht="20.100000000000001" customHeight="1" thickBot="1" x14ac:dyDescent="0.25">
      <c r="B47" s="4" t="s">
        <v>32</v>
      </c>
      <c r="C47" s="5">
        <v>267</v>
      </c>
      <c r="D47" s="5">
        <v>308</v>
      </c>
      <c r="E47" s="6">
        <f t="shared" si="3"/>
        <v>0.15355805243445692</v>
      </c>
    </row>
    <row r="48" spans="2:5" ht="20.100000000000001" customHeight="1" thickBot="1" x14ac:dyDescent="0.25">
      <c r="B48" s="4" t="s">
        <v>35</v>
      </c>
      <c r="C48" s="5">
        <v>157</v>
      </c>
      <c r="D48" s="5">
        <v>139</v>
      </c>
      <c r="E48" s="6">
        <f t="shared" si="3"/>
        <v>-0.11464968152866242</v>
      </c>
    </row>
    <row r="49" spans="2:5" ht="20.100000000000001" customHeight="1" thickBot="1" x14ac:dyDescent="0.25">
      <c r="B49" s="4" t="s">
        <v>67</v>
      </c>
      <c r="C49" s="5">
        <v>43</v>
      </c>
      <c r="D49" s="5">
        <v>210</v>
      </c>
      <c r="E49" s="6">
        <f t="shared" si="3"/>
        <v>3.8837209302325579</v>
      </c>
    </row>
    <row r="50" spans="2:5" ht="20.100000000000001" customHeight="1" collapsed="1" thickBot="1" x14ac:dyDescent="0.25">
      <c r="B50" s="4" t="s">
        <v>36</v>
      </c>
      <c r="C50" s="6">
        <f>C44/(C44+C45)</f>
        <v>0.9662921348314607</v>
      </c>
      <c r="D50" s="6">
        <f>D44/(D44+D45)</f>
        <v>0.95238095238095233</v>
      </c>
      <c r="E50" s="6">
        <f t="shared" si="3"/>
        <v>-1.4396456256921457E-2</v>
      </c>
    </row>
    <row r="51" spans="2:5" ht="20.100000000000001" customHeight="1" thickBot="1" x14ac:dyDescent="0.25">
      <c r="B51" s="4" t="s">
        <v>37</v>
      </c>
      <c r="C51" s="6">
        <f>C47/(C46+C47)</f>
        <v>0.96043165467625902</v>
      </c>
      <c r="D51" s="6">
        <f t="shared" ref="D51" si="4">D47/(D46+D47)</f>
        <v>0.95061728395061729</v>
      </c>
      <c r="E51" s="6">
        <f t="shared" si="3"/>
        <v>-1.0218708096361053E-2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180</v>
      </c>
      <c r="D58" s="5">
        <v>231</v>
      </c>
      <c r="E58" s="6">
        <f>IF(C58&gt;0,(D58-C58)/C58,"-")</f>
        <v>0.28333333333333333</v>
      </c>
    </row>
    <row r="59" spans="2:5" ht="20.100000000000001" customHeight="1" thickBot="1" x14ac:dyDescent="0.25">
      <c r="B59" s="4" t="s">
        <v>41</v>
      </c>
      <c r="C59" s="5">
        <v>150</v>
      </c>
      <c r="D59" s="5">
        <v>200</v>
      </c>
      <c r="E59" s="6">
        <f t="shared" ref="E59:E63" si="5">IF(C59&gt;0,(D59-C59)/C59,"-")</f>
        <v>0.33333333333333331</v>
      </c>
    </row>
    <row r="60" spans="2:5" ht="20.100000000000001" customHeight="1" thickBot="1" x14ac:dyDescent="0.25">
      <c r="B60" s="4" t="s">
        <v>42</v>
      </c>
      <c r="C60" s="5">
        <v>24</v>
      </c>
      <c r="D60" s="5">
        <v>20</v>
      </c>
      <c r="E60" s="6">
        <f t="shared" si="5"/>
        <v>-0.16666666666666666</v>
      </c>
    </row>
    <row r="61" spans="2:5" ht="20.100000000000001" customHeight="1" collapsed="1" thickBot="1" x14ac:dyDescent="0.25">
      <c r="B61" s="4" t="s">
        <v>98</v>
      </c>
      <c r="C61" s="6">
        <f>(C59+C60)/C58</f>
        <v>0.96666666666666667</v>
      </c>
      <c r="D61" s="6">
        <f>(D59+D60)/D58</f>
        <v>0.95238095238095233</v>
      </c>
      <c r="E61" s="6">
        <f t="shared" si="5"/>
        <v>-1.4778325123152771E-2</v>
      </c>
    </row>
    <row r="62" spans="2:5" ht="20.100000000000001" customHeight="1" thickBot="1" x14ac:dyDescent="0.25">
      <c r="B62" s="4" t="s">
        <v>39</v>
      </c>
      <c r="C62" s="6">
        <v>0.96153846153846156</v>
      </c>
      <c r="D62" s="6">
        <v>0.94786729857819907</v>
      </c>
      <c r="E62" s="6">
        <f t="shared" si="5"/>
        <v>-1.4218009478672994E-2</v>
      </c>
    </row>
    <row r="63" spans="2:5" ht="20.100000000000001" customHeight="1" thickBot="1" x14ac:dyDescent="0.25">
      <c r="B63" s="4" t="s">
        <v>40</v>
      </c>
      <c r="C63" s="6">
        <v>1</v>
      </c>
      <c r="D63" s="6">
        <v>1</v>
      </c>
      <c r="E63" s="6">
        <f t="shared" si="5"/>
        <v>0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884</v>
      </c>
      <c r="D70" s="5">
        <v>1081</v>
      </c>
      <c r="E70" s="6">
        <f>IF(C70&gt;0,(D70-C70)/C70,"-")</f>
        <v>0.22285067873303169</v>
      </c>
    </row>
    <row r="71" spans="2:5" ht="20.100000000000001" customHeight="1" thickBot="1" x14ac:dyDescent="0.25">
      <c r="B71" s="4" t="s">
        <v>45</v>
      </c>
      <c r="C71" s="5">
        <v>271</v>
      </c>
      <c r="D71" s="5">
        <v>478</v>
      </c>
      <c r="E71" s="6">
        <f t="shared" ref="E71:E77" si="6">IF(C71&gt;0,(D71-C71)/C71,"-")</f>
        <v>0.76383763837638374</v>
      </c>
    </row>
    <row r="72" spans="2:5" ht="20.100000000000001" customHeight="1" thickBot="1" x14ac:dyDescent="0.25">
      <c r="B72" s="4" t="s">
        <v>43</v>
      </c>
      <c r="C72" s="5">
        <v>1</v>
      </c>
      <c r="D72" s="5">
        <v>3</v>
      </c>
      <c r="E72" s="6">
        <f t="shared" si="6"/>
        <v>2</v>
      </c>
    </row>
    <row r="73" spans="2:5" ht="20.100000000000001" customHeight="1" thickBot="1" x14ac:dyDescent="0.25">
      <c r="B73" s="4" t="s">
        <v>46</v>
      </c>
      <c r="C73" s="5">
        <v>402</v>
      </c>
      <c r="D73" s="5">
        <v>437</v>
      </c>
      <c r="E73" s="6">
        <f t="shared" si="6"/>
        <v>8.7064676616915429E-2</v>
      </c>
    </row>
    <row r="74" spans="2:5" ht="20.100000000000001" customHeight="1" thickBot="1" x14ac:dyDescent="0.25">
      <c r="B74" s="4" t="s">
        <v>47</v>
      </c>
      <c r="C74" s="5">
        <v>183</v>
      </c>
      <c r="D74" s="5">
        <v>141</v>
      </c>
      <c r="E74" s="6">
        <f t="shared" si="6"/>
        <v>-0.22950819672131148</v>
      </c>
    </row>
    <row r="75" spans="2:5" ht="20.100000000000001" customHeight="1" thickBot="1" x14ac:dyDescent="0.25">
      <c r="B75" s="4" t="s">
        <v>48</v>
      </c>
      <c r="C75" s="5">
        <v>27</v>
      </c>
      <c r="D75" s="5">
        <v>22</v>
      </c>
      <c r="E75" s="6">
        <f t="shared" si="6"/>
        <v>-0.18518518518518517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78</v>
      </c>
      <c r="D90" s="5">
        <v>117</v>
      </c>
      <c r="E90" s="6">
        <f>IF(C90&gt;0,(D90-C90)/C90,"-")</f>
        <v>0.5</v>
      </c>
    </row>
    <row r="91" spans="2:5" ht="29.25" thickBot="1" x14ac:dyDescent="0.25">
      <c r="B91" s="4" t="s">
        <v>52</v>
      </c>
      <c r="C91" s="5">
        <v>25</v>
      </c>
      <c r="D91" s="5">
        <v>26</v>
      </c>
      <c r="E91" s="6">
        <f t="shared" ref="E91:E93" si="7">IF(C91&gt;0,(D91-C91)/C91,"-")</f>
        <v>0.04</v>
      </c>
    </row>
    <row r="92" spans="2:5" ht="29.25" customHeight="1" thickBot="1" x14ac:dyDescent="0.25">
      <c r="B92" s="4" t="s">
        <v>53</v>
      </c>
      <c r="C92" s="5">
        <v>12</v>
      </c>
      <c r="D92" s="5">
        <v>15</v>
      </c>
      <c r="E92" s="6">
        <f t="shared" si="7"/>
        <v>0.25</v>
      </c>
    </row>
    <row r="93" spans="2:5" ht="29.25" customHeight="1" thickBot="1" x14ac:dyDescent="0.25">
      <c r="B93" s="4" t="s">
        <v>54</v>
      </c>
      <c r="C93" s="6">
        <f>(C90+C91)/(C90+C91+C92)</f>
        <v>0.89565217391304353</v>
      </c>
      <c r="D93" s="6">
        <f>(D90+D91)/(D90+D91+D92)</f>
        <v>0.90506329113924056</v>
      </c>
      <c r="E93" s="6">
        <f t="shared" si="7"/>
        <v>1.0507558068084063E-2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117</v>
      </c>
      <c r="D100" s="5">
        <v>158</v>
      </c>
      <c r="E100" s="6">
        <f>IF(C100&gt;0,(D100-C100)/C100,"-")</f>
        <v>0.3504273504273504</v>
      </c>
    </row>
    <row r="101" spans="2:5" ht="20.100000000000001" customHeight="1" thickBot="1" x14ac:dyDescent="0.25">
      <c r="B101" s="4" t="s">
        <v>41</v>
      </c>
      <c r="C101" s="5">
        <v>86</v>
      </c>
      <c r="D101" s="5">
        <v>107</v>
      </c>
      <c r="E101" s="6">
        <f t="shared" ref="E101:E105" si="8">IF(C101&gt;0,(D101-C101)/C101,"-")</f>
        <v>0.2441860465116279</v>
      </c>
    </row>
    <row r="102" spans="2:5" ht="20.100000000000001" customHeight="1" thickBot="1" x14ac:dyDescent="0.25">
      <c r="B102" s="4" t="s">
        <v>42</v>
      </c>
      <c r="C102" s="5">
        <v>19</v>
      </c>
      <c r="D102" s="5">
        <v>36</v>
      </c>
      <c r="E102" s="6">
        <f t="shared" si="8"/>
        <v>0.89473684210526316</v>
      </c>
    </row>
    <row r="103" spans="2:5" ht="20.100000000000001" customHeight="1" thickBot="1" x14ac:dyDescent="0.25">
      <c r="B103" s="4" t="s">
        <v>98</v>
      </c>
      <c r="C103" s="6">
        <f>(C101+C102)/C100</f>
        <v>0.89743589743589747</v>
      </c>
      <c r="D103" s="6">
        <f>(D101+D102)/D100</f>
        <v>0.90506329113924056</v>
      </c>
      <c r="E103" s="6">
        <f t="shared" si="8"/>
        <v>8.4990958408680123E-3</v>
      </c>
    </row>
    <row r="104" spans="2:5" ht="20.100000000000001" customHeight="1" thickBot="1" x14ac:dyDescent="0.25">
      <c r="B104" s="4" t="s">
        <v>39</v>
      </c>
      <c r="C104" s="6">
        <v>0.88659793814432986</v>
      </c>
      <c r="D104" s="6">
        <v>0.87704918032786883</v>
      </c>
      <c r="E104" s="6">
        <f t="shared" si="8"/>
        <v>-1.0770110560426975E-2</v>
      </c>
    </row>
    <row r="105" spans="2:5" ht="20.100000000000001" customHeight="1" thickBot="1" x14ac:dyDescent="0.25">
      <c r="B105" s="4" t="s">
        <v>40</v>
      </c>
      <c r="C105" s="6">
        <v>0.95</v>
      </c>
      <c r="D105" s="6">
        <v>1</v>
      </c>
      <c r="E105" s="6">
        <f t="shared" si="8"/>
        <v>5.2631578947368474E-2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114</v>
      </c>
      <c r="D112" s="5">
        <v>136</v>
      </c>
      <c r="E112" s="6">
        <f>IF(C112&gt;0,(D112-C112)/C112,"-")</f>
        <v>0.19298245614035087</v>
      </c>
    </row>
    <row r="113" spans="2:14" ht="15" thickBot="1" x14ac:dyDescent="0.25">
      <c r="B113" s="4" t="s">
        <v>56</v>
      </c>
      <c r="C113" s="5">
        <v>89</v>
      </c>
      <c r="D113" s="5">
        <v>86</v>
      </c>
      <c r="E113" s="6">
        <f t="shared" ref="E113:E114" si="9">IF(C113&gt;0,(D113-C113)/C113,"-")</f>
        <v>-3.3707865168539325E-2</v>
      </c>
    </row>
    <row r="114" spans="2:14" ht="15" thickBot="1" x14ac:dyDescent="0.25">
      <c r="B114" s="4" t="s">
        <v>57</v>
      </c>
      <c r="C114" s="5">
        <v>25</v>
      </c>
      <c r="D114" s="5">
        <v>50</v>
      </c>
      <c r="E114" s="6">
        <f t="shared" si="9"/>
        <v>1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</v>
      </c>
      <c r="D128" s="10">
        <v>1</v>
      </c>
      <c r="E128" s="10">
        <v>0</v>
      </c>
      <c r="F128" s="10">
        <v>2</v>
      </c>
      <c r="G128" s="10">
        <v>1</v>
      </c>
      <c r="H128" s="10">
        <v>0</v>
      </c>
      <c r="I128" s="10">
        <v>1</v>
      </c>
      <c r="J128" s="10">
        <v>2</v>
      </c>
      <c r="K128" s="6">
        <f>IF(C128=0,"-",(G128-C128)/C128)</f>
        <v>0</v>
      </c>
      <c r="L128" s="6">
        <f t="shared" ref="L128:N133" si="10">IF(D128=0,"-",(H128-D128)/D128)</f>
        <v>-1</v>
      </c>
      <c r="M128" s="6" t="str">
        <f t="shared" si="10"/>
        <v>-</v>
      </c>
      <c r="N128" s="6">
        <f t="shared" si="10"/>
        <v>0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1</v>
      </c>
      <c r="D133" s="10">
        <v>1</v>
      </c>
      <c r="E133" s="10">
        <v>0</v>
      </c>
      <c r="F133" s="10">
        <v>2</v>
      </c>
      <c r="G133" s="10">
        <v>1</v>
      </c>
      <c r="H133" s="10">
        <v>0</v>
      </c>
      <c r="I133" s="10">
        <v>1</v>
      </c>
      <c r="J133" s="10">
        <v>2</v>
      </c>
      <c r="K133" s="6">
        <f t="shared" si="11"/>
        <v>0</v>
      </c>
      <c r="L133" s="6">
        <f t="shared" si="10"/>
        <v>-1</v>
      </c>
      <c r="M133" s="6" t="str">
        <f t="shared" si="10"/>
        <v>-</v>
      </c>
      <c r="N133" s="6">
        <f t="shared" si="10"/>
        <v>0</v>
      </c>
    </row>
    <row r="134" spans="2:14" ht="15" thickBot="1" x14ac:dyDescent="0.25">
      <c r="B134" s="4" t="s">
        <v>36</v>
      </c>
      <c r="C134" s="6">
        <f>IF(C128=0,"-",C128/(C128+C129))</f>
        <v>1</v>
      </c>
      <c r="D134" s="6">
        <f>IF(D128=0,"-",D128/(D128+D129))</f>
        <v>1</v>
      </c>
      <c r="E134" s="6" t="str">
        <f t="shared" ref="E134:J134" si="12">IF(E128=0,"-",E128/(E128+E129))</f>
        <v>-</v>
      </c>
      <c r="F134" s="6">
        <f t="shared" si="12"/>
        <v>1</v>
      </c>
      <c r="G134" s="6">
        <f t="shared" si="12"/>
        <v>1</v>
      </c>
      <c r="H134" s="6" t="str">
        <f t="shared" si="12"/>
        <v>-</v>
      </c>
      <c r="I134" s="6">
        <f t="shared" si="12"/>
        <v>1</v>
      </c>
      <c r="J134" s="6">
        <f t="shared" si="12"/>
        <v>1</v>
      </c>
      <c r="K134" s="6">
        <f>IF(OR(C134="-",G134="-"),"-",(G134-C134)/C134)</f>
        <v>0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>
        <f t="shared" si="13"/>
        <v>0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4</v>
      </c>
      <c r="D143" s="10">
        <v>0</v>
      </c>
      <c r="E143" s="10">
        <v>0</v>
      </c>
      <c r="F143" s="10">
        <v>4</v>
      </c>
      <c r="G143" s="10">
        <v>5</v>
      </c>
      <c r="H143" s="10">
        <v>0</v>
      </c>
      <c r="I143" s="10">
        <v>0</v>
      </c>
      <c r="J143" s="10">
        <v>5</v>
      </c>
      <c r="K143" s="6">
        <f>IF(C143=0,"-",(G143-C143)/C143)</f>
        <v>0.25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0.25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15</v>
      </c>
      <c r="D145" s="10">
        <v>0</v>
      </c>
      <c r="E145" s="10">
        <v>1</v>
      </c>
      <c r="F145" s="10">
        <v>16</v>
      </c>
      <c r="G145" s="10">
        <v>5</v>
      </c>
      <c r="H145" s="10">
        <v>0</v>
      </c>
      <c r="I145" s="10">
        <v>0</v>
      </c>
      <c r="J145" s="10">
        <v>5</v>
      </c>
      <c r="K145" s="6">
        <f t="shared" si="16"/>
        <v>-0.66666666666666663</v>
      </c>
      <c r="L145" s="6" t="str">
        <f t="shared" si="15"/>
        <v>-</v>
      </c>
      <c r="M145" s="6">
        <f t="shared" si="15"/>
        <v>-1</v>
      </c>
      <c r="N145" s="6">
        <f t="shared" si="15"/>
        <v>-0.6875</v>
      </c>
    </row>
    <row r="146" spans="2:14" ht="15" thickBot="1" x14ac:dyDescent="0.25">
      <c r="B146" s="4" t="s">
        <v>74</v>
      </c>
      <c r="C146" s="10">
        <v>1</v>
      </c>
      <c r="D146" s="10">
        <v>0</v>
      </c>
      <c r="E146" s="10">
        <v>0</v>
      </c>
      <c r="F146" s="10">
        <v>1</v>
      </c>
      <c r="G146" s="10">
        <v>3</v>
      </c>
      <c r="H146" s="10">
        <v>0</v>
      </c>
      <c r="I146" s="10">
        <v>1</v>
      </c>
      <c r="J146" s="10">
        <v>4</v>
      </c>
      <c r="K146" s="6">
        <f t="shared" si="16"/>
        <v>2</v>
      </c>
      <c r="L146" s="6" t="str">
        <f t="shared" si="15"/>
        <v>-</v>
      </c>
      <c r="M146" s="6" t="str">
        <f t="shared" si="15"/>
        <v>-</v>
      </c>
      <c r="N146" s="6">
        <f t="shared" si="15"/>
        <v>3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2</v>
      </c>
      <c r="H147" s="10">
        <v>0</v>
      </c>
      <c r="I147" s="10">
        <v>0</v>
      </c>
      <c r="J147" s="10">
        <v>2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20</v>
      </c>
      <c r="D148" s="10">
        <v>0</v>
      </c>
      <c r="E148" s="10">
        <v>1</v>
      </c>
      <c r="F148" s="10">
        <v>21</v>
      </c>
      <c r="G148" s="10">
        <v>15</v>
      </c>
      <c r="H148" s="10">
        <v>0</v>
      </c>
      <c r="I148" s="10">
        <v>1</v>
      </c>
      <c r="J148" s="10">
        <v>16</v>
      </c>
      <c r="K148" s="6">
        <f t="shared" ref="K148" si="17">IF(C148=0,"-",(G148-C148)/C148)</f>
        <v>-0.25</v>
      </c>
      <c r="L148" s="6" t="str">
        <f t="shared" ref="L148" si="18">IF(D148=0,"-",(H148-D148)/D148)</f>
        <v>-</v>
      </c>
      <c r="M148" s="6">
        <f t="shared" ref="M148" si="19">IF(E148=0,"-",(I148-E148)/E148)</f>
        <v>0</v>
      </c>
      <c r="N148" s="6">
        <f t="shared" ref="N148" si="20">IF(F148=0,"-",(J148-F148)/F148)</f>
        <v>-0.23809523809523808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0.21052631578947367</v>
      </c>
      <c r="D149" s="6" t="str">
        <f t="shared" si="21"/>
        <v>-</v>
      </c>
      <c r="E149" s="6" t="str">
        <f t="shared" si="21"/>
        <v>-</v>
      </c>
      <c r="F149" s="6">
        <f t="shared" si="21"/>
        <v>0.2</v>
      </c>
      <c r="G149" s="6">
        <f t="shared" si="21"/>
        <v>0.5</v>
      </c>
      <c r="H149" s="6" t="str">
        <f t="shared" si="21"/>
        <v>-</v>
      </c>
      <c r="I149" s="6" t="str">
        <f t="shared" si="21"/>
        <v>-</v>
      </c>
      <c r="J149" s="6">
        <f t="shared" si="21"/>
        <v>0.5</v>
      </c>
      <c r="K149" s="6">
        <f>IF(OR(C149="-",G149="-"),"-",(G149-C149)/C149)</f>
        <v>1.3750000000000002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1.4999999999999998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16</v>
      </c>
      <c r="D157" s="19">
        <v>8</v>
      </c>
      <c r="E157" s="18">
        <f>IF(C157=0,"-",(D157-C157)/C157)</f>
        <v>-0.5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4</v>
      </c>
      <c r="D158" s="19">
        <v>5</v>
      </c>
      <c r="E158" s="18">
        <f t="shared" ref="E158:E159" si="23">IF(C158=0,"-",(D158-C158)/C158)</f>
        <v>0.25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</v>
      </c>
      <c r="D160" s="18">
        <f>IF(D157=0,"-",D157/(D157+D158+D159))</f>
        <v>0.61538461538461542</v>
      </c>
      <c r="E160" s="18">
        <f>IF(OR(C160="-",D160="-"),"-",(D160-C160)/C160)</f>
        <v>-0.23076923076923078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2</v>
      </c>
      <c r="D166" s="5">
        <v>2</v>
      </c>
      <c r="E166" s="6">
        <f>IF(C166=0,"-",(D166-C166)/C166)</f>
        <v>0</v>
      </c>
    </row>
    <row r="167" spans="2:14" ht="20.100000000000001" customHeight="1" thickBot="1" x14ac:dyDescent="0.25">
      <c r="B167" s="4" t="s">
        <v>41</v>
      </c>
      <c r="C167" s="5">
        <v>1</v>
      </c>
      <c r="D167" s="5">
        <v>2</v>
      </c>
      <c r="E167" s="6">
        <f t="shared" ref="E167:E168" si="24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1</v>
      </c>
      <c r="D168" s="5">
        <v>0</v>
      </c>
      <c r="E168" s="6">
        <f t="shared" si="24"/>
        <v>-1</v>
      </c>
    </row>
    <row r="169" spans="2:14" ht="20.100000000000001" customHeight="1" thickBot="1" x14ac:dyDescent="0.25">
      <c r="B169" s="4" t="s">
        <v>98</v>
      </c>
      <c r="C169" s="6">
        <f>IF(C166=0,"-",(C167+C168)/C166)</f>
        <v>1</v>
      </c>
      <c r="D169" s="6">
        <f>IF(D166=0,"-",(D167+D168)/D166)</f>
        <v>1</v>
      </c>
      <c r="E169" s="6">
        <f t="shared" ref="E169:E171" si="25">IF(OR(C169="-",D169="-"),"-",(D169-C169)/C169)</f>
        <v>0</v>
      </c>
    </row>
    <row r="170" spans="2:14" ht="20.100000000000001" customHeight="1" thickBot="1" x14ac:dyDescent="0.25">
      <c r="B170" s="4" t="s">
        <v>39</v>
      </c>
      <c r="C170" s="6">
        <v>1</v>
      </c>
      <c r="D170" s="6">
        <v>1</v>
      </c>
      <c r="E170" s="6">
        <f t="shared" si="25"/>
        <v>0</v>
      </c>
    </row>
    <row r="171" spans="2:14" ht="20.100000000000001" customHeight="1" thickBot="1" x14ac:dyDescent="0.25">
      <c r="B171" s="4" t="s">
        <v>40</v>
      </c>
      <c r="C171" s="6">
        <v>1</v>
      </c>
      <c r="D171" s="6" t="s">
        <v>105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2</v>
      </c>
      <c r="D178" s="5">
        <v>3</v>
      </c>
      <c r="E178" s="6">
        <f>IF(C178=0,"-",(D178-C178)/C178)</f>
        <v>0.5</v>
      </c>
      <c r="H178" s="13"/>
    </row>
    <row r="179" spans="2:8" ht="15" thickBot="1" x14ac:dyDescent="0.25">
      <c r="B179" s="4" t="s">
        <v>43</v>
      </c>
      <c r="C179" s="5">
        <v>1</v>
      </c>
      <c r="D179" s="5">
        <v>2</v>
      </c>
      <c r="E179" s="6">
        <f t="shared" ref="E179:E185" si="26">IF(C179=0,"-",(D179-C179)/C179)</f>
        <v>1</v>
      </c>
      <c r="H179" s="13"/>
    </row>
    <row r="180" spans="2:8" ht="15" thickBot="1" x14ac:dyDescent="0.25">
      <c r="B180" s="4" t="s">
        <v>47</v>
      </c>
      <c r="C180" s="5">
        <v>1</v>
      </c>
      <c r="D180" s="5">
        <v>0</v>
      </c>
      <c r="E180" s="6">
        <f t="shared" si="26"/>
        <v>-1</v>
      </c>
      <c r="H180" s="13"/>
    </row>
    <row r="181" spans="2:8" ht="15" thickBot="1" x14ac:dyDescent="0.25">
      <c r="B181" s="4" t="s">
        <v>78</v>
      </c>
      <c r="C181" s="5">
        <v>0</v>
      </c>
      <c r="D181" s="5">
        <v>1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22</v>
      </c>
      <c r="D182" s="5">
        <v>19</v>
      </c>
      <c r="E182" s="6">
        <f t="shared" si="26"/>
        <v>-0.13636363636363635</v>
      </c>
      <c r="H182" s="13"/>
    </row>
    <row r="183" spans="2:8" ht="15" thickBot="1" x14ac:dyDescent="0.25">
      <c r="B183" s="4" t="s">
        <v>47</v>
      </c>
      <c r="C183" s="5">
        <v>21</v>
      </c>
      <c r="D183" s="5">
        <v>18</v>
      </c>
      <c r="E183" s="6">
        <f t="shared" si="26"/>
        <v>-0.14285714285714285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1</v>
      </c>
      <c r="D185" s="5">
        <v>1</v>
      </c>
      <c r="E185" s="6">
        <f t="shared" si="26"/>
        <v>0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7</v>
      </c>
      <c r="D197" s="5">
        <v>1</v>
      </c>
      <c r="E197" s="6">
        <f t="shared" ref="E197:E200" si="27">IF(C197=0,"-",(D197-C197)/C197)</f>
        <v>-0.8571428571428571</v>
      </c>
    </row>
    <row r="198" spans="2:5" ht="15" thickBot="1" x14ac:dyDescent="0.25">
      <c r="B198" s="4" t="s">
        <v>83</v>
      </c>
      <c r="C198" s="5">
        <v>1</v>
      </c>
      <c r="D198" s="5">
        <v>0</v>
      </c>
      <c r="E198" s="6">
        <f t="shared" si="27"/>
        <v>-1</v>
      </c>
    </row>
    <row r="199" spans="2:5" ht="15" thickBot="1" x14ac:dyDescent="0.25">
      <c r="B199" s="4" t="s">
        <v>84</v>
      </c>
      <c r="C199" s="5">
        <v>8</v>
      </c>
      <c r="D199" s="5">
        <v>1</v>
      </c>
      <c r="E199" s="6">
        <f t="shared" si="27"/>
        <v>-0.875</v>
      </c>
    </row>
    <row r="200" spans="2:5" ht="15" thickBot="1" x14ac:dyDescent="0.25">
      <c r="B200" s="4" t="s">
        <v>85</v>
      </c>
      <c r="C200" s="5">
        <v>5</v>
      </c>
      <c r="D200" s="5">
        <v>1</v>
      </c>
      <c r="E200" s="6">
        <f t="shared" si="27"/>
        <v>-0.8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8</v>
      </c>
      <c r="D208" s="5">
        <v>1</v>
      </c>
      <c r="E208" s="6">
        <f t="shared" si="28"/>
        <v>-0.875</v>
      </c>
    </row>
    <row r="209" spans="2:5" ht="20.100000000000001" customHeight="1" thickBot="1" x14ac:dyDescent="0.25">
      <c r="B209" s="17" t="s">
        <v>86</v>
      </c>
      <c r="C209" s="5">
        <v>8</v>
      </c>
      <c r="D209" s="5">
        <v>0</v>
      </c>
      <c r="E209" s="6">
        <f t="shared" si="28"/>
        <v>-1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1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4</v>
      </c>
      <c r="D221" s="5">
        <v>4</v>
      </c>
      <c r="E221" s="6">
        <f t="shared" ref="E221:E223" si="30">IF(C221=0,"-",(D221-C221)/C221)</f>
        <v>0</v>
      </c>
    </row>
    <row r="222" spans="2:5" ht="15" thickBot="1" x14ac:dyDescent="0.25">
      <c r="B222" s="16" t="s">
        <v>92</v>
      </c>
      <c r="C222" s="5">
        <v>8</v>
      </c>
      <c r="D222" s="5">
        <v>3</v>
      </c>
      <c r="E222" s="6">
        <f t="shared" si="30"/>
        <v>-0.625</v>
      </c>
    </row>
    <row r="223" spans="2:5" ht="15" thickBot="1" x14ac:dyDescent="0.25">
      <c r="B223" s="16" t="s">
        <v>93</v>
      </c>
      <c r="C223" s="5">
        <v>8</v>
      </c>
      <c r="D223" s="5">
        <v>9</v>
      </c>
      <c r="E223" s="6">
        <f t="shared" si="30"/>
        <v>0.125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2051</v>
      </c>
      <c r="D14" s="5">
        <v>2222</v>
      </c>
      <c r="E14" s="6">
        <f>IF(C14&gt;0,(D14-C14)/C14)</f>
        <v>8.3373963920038999E-2</v>
      </c>
    </row>
    <row r="15" spans="1:5" ht="20.100000000000001" customHeight="1" thickBot="1" x14ac:dyDescent="0.25">
      <c r="B15" s="4" t="s">
        <v>17</v>
      </c>
      <c r="C15" s="5">
        <v>1862</v>
      </c>
      <c r="D15" s="5">
        <v>1946</v>
      </c>
      <c r="E15" s="6">
        <f t="shared" ref="E15:E25" si="0">IF(C15&gt;0,(D15-C15)/C15)</f>
        <v>4.5112781954887216E-2</v>
      </c>
    </row>
    <row r="16" spans="1:5" ht="20.100000000000001" customHeight="1" thickBot="1" x14ac:dyDescent="0.25">
      <c r="B16" s="4" t="s">
        <v>18</v>
      </c>
      <c r="C16" s="5">
        <v>1493</v>
      </c>
      <c r="D16" s="5">
        <v>1425</v>
      </c>
      <c r="E16" s="6">
        <f t="shared" si="0"/>
        <v>-4.554588077695914E-2</v>
      </c>
    </row>
    <row r="17" spans="2:5" ht="20.100000000000001" customHeight="1" thickBot="1" x14ac:dyDescent="0.25">
      <c r="B17" s="4" t="s">
        <v>19</v>
      </c>
      <c r="C17" s="5">
        <v>369</v>
      </c>
      <c r="D17" s="5">
        <v>521</v>
      </c>
      <c r="E17" s="6">
        <f t="shared" si="0"/>
        <v>0.41192411924119243</v>
      </c>
    </row>
    <row r="18" spans="2:5" ht="20.100000000000001" customHeight="1" thickBot="1" x14ac:dyDescent="0.25">
      <c r="B18" s="4" t="s">
        <v>100</v>
      </c>
      <c r="C18" s="5">
        <v>3</v>
      </c>
      <c r="D18" s="5">
        <v>5</v>
      </c>
      <c r="E18" s="6">
        <f>IF(C18=0,"-",(D18-C18)/C18)</f>
        <v>0.66666666666666663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4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0.19817400644468314</v>
      </c>
      <c r="D20" s="6">
        <f>D17/D15</f>
        <v>0.26772867420349433</v>
      </c>
      <c r="E20" s="6">
        <f t="shared" si="0"/>
        <v>0.3509777543818603</v>
      </c>
    </row>
    <row r="21" spans="2:5" ht="30" customHeight="1" thickBot="1" x14ac:dyDescent="0.25">
      <c r="B21" s="4" t="s">
        <v>23</v>
      </c>
      <c r="C21" s="5">
        <v>121</v>
      </c>
      <c r="D21" s="5">
        <v>117</v>
      </c>
      <c r="E21" s="6">
        <f t="shared" si="0"/>
        <v>-3.3057851239669422E-2</v>
      </c>
    </row>
    <row r="22" spans="2:5" ht="20.100000000000001" customHeight="1" thickBot="1" x14ac:dyDescent="0.25">
      <c r="B22" s="4" t="s">
        <v>24</v>
      </c>
      <c r="C22" s="5">
        <v>94</v>
      </c>
      <c r="D22" s="5">
        <v>86</v>
      </c>
      <c r="E22" s="6">
        <f t="shared" si="0"/>
        <v>-8.5106382978723402E-2</v>
      </c>
    </row>
    <row r="23" spans="2:5" ht="20.100000000000001" customHeight="1" thickBot="1" x14ac:dyDescent="0.25">
      <c r="B23" s="4" t="s">
        <v>25</v>
      </c>
      <c r="C23" s="5">
        <v>27</v>
      </c>
      <c r="D23" s="5">
        <v>31</v>
      </c>
      <c r="E23" s="6">
        <f t="shared" si="0"/>
        <v>0.14814814814814814</v>
      </c>
    </row>
    <row r="24" spans="2:5" ht="20.100000000000001" customHeight="1" thickBot="1" x14ac:dyDescent="0.25">
      <c r="B24" s="4" t="s">
        <v>21</v>
      </c>
      <c r="C24" s="6">
        <f>C23/C21</f>
        <v>0.2231404958677686</v>
      </c>
      <c r="D24" s="6">
        <f t="shared" ref="D24" si="1">D23/D21</f>
        <v>0.26495726495726496</v>
      </c>
      <c r="E24" s="6">
        <f t="shared" si="0"/>
        <v>0.18740107628996516</v>
      </c>
    </row>
    <row r="25" spans="2:5" ht="20.100000000000001" customHeight="1" thickBot="1" x14ac:dyDescent="0.25">
      <c r="B25" s="7" t="s">
        <v>26</v>
      </c>
      <c r="C25" s="6">
        <v>0.13225239609805714</v>
      </c>
      <c r="D25" s="6">
        <v>0.13821866960624016</v>
      </c>
      <c r="E25" s="6">
        <f t="shared" si="0"/>
        <v>4.5112781954887132E-2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457</v>
      </c>
      <c r="D34" s="5">
        <v>413</v>
      </c>
      <c r="E34" s="6">
        <f>IF(C34&gt;0,(D34-C34)/C34,"-")</f>
        <v>-9.6280087527352301E-2</v>
      </c>
    </row>
    <row r="35" spans="2:5" ht="20.100000000000001" customHeight="1" thickBot="1" x14ac:dyDescent="0.25">
      <c r="B35" s="4" t="s">
        <v>29</v>
      </c>
      <c r="C35" s="5">
        <v>3</v>
      </c>
      <c r="D35" s="5">
        <v>0</v>
      </c>
      <c r="E35" s="6">
        <f t="shared" ref="E35:E37" si="2">IF(C35&gt;0,(D35-C35)/C35,"-")</f>
        <v>-1</v>
      </c>
    </row>
    <row r="36" spans="2:5" ht="20.100000000000001" customHeight="1" thickBot="1" x14ac:dyDescent="0.25">
      <c r="B36" s="4" t="s">
        <v>28</v>
      </c>
      <c r="C36" s="5">
        <v>312</v>
      </c>
      <c r="D36" s="5">
        <v>274</v>
      </c>
      <c r="E36" s="6">
        <f t="shared" si="2"/>
        <v>-0.12179487179487179</v>
      </c>
    </row>
    <row r="37" spans="2:5" ht="20.100000000000001" customHeight="1" thickBot="1" x14ac:dyDescent="0.25">
      <c r="B37" s="4" t="s">
        <v>30</v>
      </c>
      <c r="C37" s="5">
        <v>142</v>
      </c>
      <c r="D37" s="5">
        <v>139</v>
      </c>
      <c r="E37" s="6">
        <f t="shared" si="2"/>
        <v>-2.1126760563380281E-2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333</v>
      </c>
      <c r="D44" s="5">
        <v>366</v>
      </c>
      <c r="E44" s="6">
        <f>IF(C44&gt;0,(D44-C44)/C44,"-")</f>
        <v>9.90990990990991E-2</v>
      </c>
    </row>
    <row r="45" spans="2:5" ht="20.100000000000001" customHeight="1" thickBot="1" x14ac:dyDescent="0.25">
      <c r="B45" s="4" t="s">
        <v>34</v>
      </c>
      <c r="C45" s="5">
        <v>22</v>
      </c>
      <c r="D45" s="5">
        <v>26</v>
      </c>
      <c r="E45" s="6">
        <f t="shared" ref="E45:E51" si="3">IF(C45&gt;0,(D45-C45)/C45,"-")</f>
        <v>0.18181818181818182</v>
      </c>
    </row>
    <row r="46" spans="2:5" ht="20.100000000000001" customHeight="1" thickBot="1" x14ac:dyDescent="0.25">
      <c r="B46" s="4" t="s">
        <v>31</v>
      </c>
      <c r="C46" s="5">
        <v>25</v>
      </c>
      <c r="D46" s="5">
        <v>16</v>
      </c>
      <c r="E46" s="6">
        <f t="shared" si="3"/>
        <v>-0.36</v>
      </c>
    </row>
    <row r="47" spans="2:5" ht="20.100000000000001" customHeight="1" thickBot="1" x14ac:dyDescent="0.25">
      <c r="B47" s="4" t="s">
        <v>32</v>
      </c>
      <c r="C47" s="5">
        <v>716</v>
      </c>
      <c r="D47" s="5">
        <v>850</v>
      </c>
      <c r="E47" s="6">
        <f t="shared" si="3"/>
        <v>0.18715083798882681</v>
      </c>
    </row>
    <row r="48" spans="2:5" ht="20.100000000000001" customHeight="1" thickBot="1" x14ac:dyDescent="0.25">
      <c r="B48" s="4" t="s">
        <v>35</v>
      </c>
      <c r="C48" s="5">
        <v>380</v>
      </c>
      <c r="D48" s="5">
        <v>340</v>
      </c>
      <c r="E48" s="6">
        <f t="shared" si="3"/>
        <v>-0.10526315789473684</v>
      </c>
    </row>
    <row r="49" spans="2:5" ht="20.100000000000001" customHeight="1" thickBot="1" x14ac:dyDescent="0.25">
      <c r="B49" s="4" t="s">
        <v>67</v>
      </c>
      <c r="C49" s="5">
        <v>252</v>
      </c>
      <c r="D49" s="5">
        <v>350</v>
      </c>
      <c r="E49" s="6">
        <f t="shared" si="3"/>
        <v>0.3888888888888889</v>
      </c>
    </row>
    <row r="50" spans="2:5" ht="20.100000000000001" customHeight="1" collapsed="1" thickBot="1" x14ac:dyDescent="0.25">
      <c r="B50" s="4" t="s">
        <v>36</v>
      </c>
      <c r="C50" s="6">
        <f>C44/(C44+C45)</f>
        <v>0.93802816901408448</v>
      </c>
      <c r="D50" s="6">
        <f>D44/(D44+D45)</f>
        <v>0.93367346938775508</v>
      </c>
      <c r="E50" s="6">
        <f t="shared" si="3"/>
        <v>-4.6423974995403461E-3</v>
      </c>
    </row>
    <row r="51" spans="2:5" ht="20.100000000000001" customHeight="1" thickBot="1" x14ac:dyDescent="0.25">
      <c r="B51" s="4" t="s">
        <v>37</v>
      </c>
      <c r="C51" s="6">
        <f>C47/(C46+C47)</f>
        <v>0.96626180836707154</v>
      </c>
      <c r="D51" s="6">
        <f t="shared" ref="D51" si="4">D47/(D46+D47)</f>
        <v>0.98152424942263283</v>
      </c>
      <c r="E51" s="6">
        <f t="shared" si="3"/>
        <v>1.579534751699849E-2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356</v>
      </c>
      <c r="D58" s="5">
        <v>392</v>
      </c>
      <c r="E58" s="6">
        <f>IF(C58&gt;0,(D58-C58)/C58,"-")</f>
        <v>0.10112359550561797</v>
      </c>
    </row>
    <row r="59" spans="2:5" ht="20.100000000000001" customHeight="1" thickBot="1" x14ac:dyDescent="0.25">
      <c r="B59" s="4" t="s">
        <v>41</v>
      </c>
      <c r="C59" s="5">
        <v>257</v>
      </c>
      <c r="D59" s="5">
        <v>273</v>
      </c>
      <c r="E59" s="6">
        <f t="shared" ref="E59:E63" si="5">IF(C59&gt;0,(D59-C59)/C59,"-")</f>
        <v>6.2256809338521402E-2</v>
      </c>
    </row>
    <row r="60" spans="2:5" ht="20.100000000000001" customHeight="1" thickBot="1" x14ac:dyDescent="0.25">
      <c r="B60" s="4" t="s">
        <v>42</v>
      </c>
      <c r="C60" s="5">
        <v>77</v>
      </c>
      <c r="D60" s="5">
        <v>93</v>
      </c>
      <c r="E60" s="6">
        <f t="shared" si="5"/>
        <v>0.20779220779220781</v>
      </c>
    </row>
    <row r="61" spans="2:5" ht="20.100000000000001" customHeight="1" collapsed="1" thickBot="1" x14ac:dyDescent="0.25">
      <c r="B61" s="4" t="s">
        <v>98</v>
      </c>
      <c r="C61" s="6">
        <f>(C59+C60)/C58</f>
        <v>0.9382022471910112</v>
      </c>
      <c r="D61" s="6">
        <f>(D59+D60)/D58</f>
        <v>0.93367346938775508</v>
      </c>
      <c r="E61" s="6">
        <f t="shared" si="5"/>
        <v>-4.8270805328119041E-3</v>
      </c>
    </row>
    <row r="62" spans="2:5" ht="20.100000000000001" customHeight="1" thickBot="1" x14ac:dyDescent="0.25">
      <c r="B62" s="4" t="s">
        <v>39</v>
      </c>
      <c r="C62" s="6">
        <v>0.92446043165467628</v>
      </c>
      <c r="D62" s="6">
        <v>0.91919191919191923</v>
      </c>
      <c r="E62" s="6">
        <f t="shared" si="5"/>
        <v>-5.6990134811146379E-3</v>
      </c>
    </row>
    <row r="63" spans="2:5" ht="20.100000000000001" customHeight="1" thickBot="1" x14ac:dyDescent="0.25">
      <c r="B63" s="4" t="s">
        <v>40</v>
      </c>
      <c r="C63" s="6">
        <v>0.98717948717948723</v>
      </c>
      <c r="D63" s="6">
        <v>0.97894736842105268</v>
      </c>
      <c r="E63" s="6">
        <f t="shared" si="5"/>
        <v>-8.3390293916609706E-3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2209</v>
      </c>
      <c r="D70" s="5">
        <v>2348</v>
      </c>
      <c r="E70" s="6">
        <f>IF(C70&gt;0,(D70-C70)/C70,"-")</f>
        <v>6.2924400181077408E-2</v>
      </c>
    </row>
    <row r="71" spans="2:5" ht="20.100000000000001" customHeight="1" thickBot="1" x14ac:dyDescent="0.25">
      <c r="B71" s="4" t="s">
        <v>45</v>
      </c>
      <c r="C71" s="5">
        <v>652</v>
      </c>
      <c r="D71" s="5">
        <v>825</v>
      </c>
      <c r="E71" s="6">
        <f t="shared" ref="E71:E77" si="6">IF(C71&gt;0,(D71-C71)/C71,"-")</f>
        <v>0.26533742331288346</v>
      </c>
    </row>
    <row r="72" spans="2:5" ht="20.100000000000001" customHeight="1" thickBot="1" x14ac:dyDescent="0.25">
      <c r="B72" s="4" t="s">
        <v>43</v>
      </c>
      <c r="C72" s="5">
        <v>6</v>
      </c>
      <c r="D72" s="5">
        <v>6</v>
      </c>
      <c r="E72" s="6">
        <f t="shared" si="6"/>
        <v>0</v>
      </c>
    </row>
    <row r="73" spans="2:5" ht="20.100000000000001" customHeight="1" thickBot="1" x14ac:dyDescent="0.25">
      <c r="B73" s="4" t="s">
        <v>46</v>
      </c>
      <c r="C73" s="5">
        <v>1113</v>
      </c>
      <c r="D73" s="5">
        <v>1059</v>
      </c>
      <c r="E73" s="6">
        <f t="shared" si="6"/>
        <v>-4.8517520215633422E-2</v>
      </c>
    </row>
    <row r="74" spans="2:5" ht="20.100000000000001" customHeight="1" thickBot="1" x14ac:dyDescent="0.25">
      <c r="B74" s="4" t="s">
        <v>47</v>
      </c>
      <c r="C74" s="5">
        <v>356</v>
      </c>
      <c r="D74" s="5">
        <v>378</v>
      </c>
      <c r="E74" s="6">
        <f t="shared" si="6"/>
        <v>6.1797752808988762E-2</v>
      </c>
    </row>
    <row r="75" spans="2:5" ht="20.100000000000001" customHeight="1" thickBot="1" x14ac:dyDescent="0.25">
      <c r="B75" s="4" t="s">
        <v>48</v>
      </c>
      <c r="C75" s="5">
        <v>81</v>
      </c>
      <c r="D75" s="5">
        <v>77</v>
      </c>
      <c r="E75" s="6">
        <f t="shared" si="6"/>
        <v>-4.9382716049382713E-2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1</v>
      </c>
      <c r="D77" s="5">
        <v>3</v>
      </c>
      <c r="E77" s="6">
        <f t="shared" si="6"/>
        <v>2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153</v>
      </c>
      <c r="D90" s="5">
        <v>200</v>
      </c>
      <c r="E90" s="6">
        <f>IF(C90&gt;0,(D90-C90)/C90,"-")</f>
        <v>0.30718954248366015</v>
      </c>
    </row>
    <row r="91" spans="2:5" ht="29.25" thickBot="1" x14ac:dyDescent="0.25">
      <c r="B91" s="4" t="s">
        <v>52</v>
      </c>
      <c r="C91" s="5">
        <v>118</v>
      </c>
      <c r="D91" s="5">
        <v>74</v>
      </c>
      <c r="E91" s="6">
        <f t="shared" ref="E91:E93" si="7">IF(C91&gt;0,(D91-C91)/C91,"-")</f>
        <v>-0.3728813559322034</v>
      </c>
    </row>
    <row r="92" spans="2:5" ht="29.25" customHeight="1" thickBot="1" x14ac:dyDescent="0.25">
      <c r="B92" s="4" t="s">
        <v>53</v>
      </c>
      <c r="C92" s="5">
        <v>89</v>
      </c>
      <c r="D92" s="5">
        <v>61</v>
      </c>
      <c r="E92" s="6">
        <f t="shared" si="7"/>
        <v>-0.3146067415730337</v>
      </c>
    </row>
    <row r="93" spans="2:5" ht="29.25" customHeight="1" thickBot="1" x14ac:dyDescent="0.25">
      <c r="B93" s="4" t="s">
        <v>54</v>
      </c>
      <c r="C93" s="6">
        <f>(C90+C91)/(C90+C91+C92)</f>
        <v>0.75277777777777777</v>
      </c>
      <c r="D93" s="6">
        <f>(D90+D91)/(D90+D91+D92)</f>
        <v>0.81791044776119404</v>
      </c>
      <c r="E93" s="6">
        <f t="shared" si="7"/>
        <v>8.6523104037010537E-2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360</v>
      </c>
      <c r="D100" s="5">
        <v>342</v>
      </c>
      <c r="E100" s="6">
        <f>IF(C100&gt;0,(D100-C100)/C100,"-")</f>
        <v>-0.05</v>
      </c>
    </row>
    <row r="101" spans="2:5" ht="20.100000000000001" customHeight="1" thickBot="1" x14ac:dyDescent="0.25">
      <c r="B101" s="4" t="s">
        <v>41</v>
      </c>
      <c r="C101" s="5">
        <v>228</v>
      </c>
      <c r="D101" s="5">
        <v>223</v>
      </c>
      <c r="E101" s="6">
        <f t="shared" ref="E101:E105" si="8">IF(C101&gt;0,(D101-C101)/C101,"-")</f>
        <v>-2.1929824561403508E-2</v>
      </c>
    </row>
    <row r="102" spans="2:5" ht="20.100000000000001" customHeight="1" thickBot="1" x14ac:dyDescent="0.25">
      <c r="B102" s="4" t="s">
        <v>42</v>
      </c>
      <c r="C102" s="5">
        <v>43</v>
      </c>
      <c r="D102" s="5">
        <v>53</v>
      </c>
      <c r="E102" s="6">
        <f t="shared" si="8"/>
        <v>0.23255813953488372</v>
      </c>
    </row>
    <row r="103" spans="2:5" ht="20.100000000000001" customHeight="1" thickBot="1" x14ac:dyDescent="0.25">
      <c r="B103" s="4" t="s">
        <v>98</v>
      </c>
      <c r="C103" s="6">
        <f>(C101+C102)/C100</f>
        <v>0.75277777777777777</v>
      </c>
      <c r="D103" s="6">
        <f>(D101+D102)/D100</f>
        <v>0.80701754385964908</v>
      </c>
      <c r="E103" s="6">
        <f t="shared" si="8"/>
        <v>7.2052825791415767E-2</v>
      </c>
    </row>
    <row r="104" spans="2:5" ht="20.100000000000001" customHeight="1" thickBot="1" x14ac:dyDescent="0.25">
      <c r="B104" s="4" t="s">
        <v>39</v>
      </c>
      <c r="C104" s="6">
        <v>0.7651006711409396</v>
      </c>
      <c r="D104" s="6">
        <v>0.79359430604982206</v>
      </c>
      <c r="E104" s="6">
        <f t="shared" si="8"/>
        <v>3.724168071424111E-2</v>
      </c>
    </row>
    <row r="105" spans="2:5" ht="20.100000000000001" customHeight="1" thickBot="1" x14ac:dyDescent="0.25">
      <c r="B105" s="4" t="s">
        <v>40</v>
      </c>
      <c r="C105" s="6">
        <v>0.69354838709677424</v>
      </c>
      <c r="D105" s="6">
        <v>0.86885245901639341</v>
      </c>
      <c r="E105" s="6">
        <f t="shared" si="8"/>
        <v>0.2527640106747997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411</v>
      </c>
      <c r="D112" s="5">
        <v>403</v>
      </c>
      <c r="E112" s="6">
        <f>IF(C112&gt;0,(D112-C112)/C112,"-")</f>
        <v>-1.9464720194647202E-2</v>
      </c>
    </row>
    <row r="113" spans="2:14" ht="15" thickBot="1" x14ac:dyDescent="0.25">
      <c r="B113" s="4" t="s">
        <v>56</v>
      </c>
      <c r="C113" s="5">
        <v>305</v>
      </c>
      <c r="D113" s="5">
        <v>283</v>
      </c>
      <c r="E113" s="6">
        <f t="shared" ref="E113:E114" si="9">IF(C113&gt;0,(D113-C113)/C113,"-")</f>
        <v>-7.2131147540983612E-2</v>
      </c>
    </row>
    <row r="114" spans="2:14" ht="15" thickBot="1" x14ac:dyDescent="0.25">
      <c r="B114" s="4" t="s">
        <v>57</v>
      </c>
      <c r="C114" s="5">
        <v>106</v>
      </c>
      <c r="D114" s="5">
        <v>120</v>
      </c>
      <c r="E114" s="6">
        <f t="shared" si="9"/>
        <v>0.13207547169811321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3</v>
      </c>
      <c r="D128" s="10">
        <v>4</v>
      </c>
      <c r="E128" s="10">
        <v>1</v>
      </c>
      <c r="F128" s="10">
        <v>8</v>
      </c>
      <c r="G128" s="10">
        <v>5</v>
      </c>
      <c r="H128" s="10">
        <v>0</v>
      </c>
      <c r="I128" s="10">
        <v>1</v>
      </c>
      <c r="J128" s="10">
        <v>6</v>
      </c>
      <c r="K128" s="6">
        <f>IF(C128=0,"-",(G128-C128)/C128)</f>
        <v>0.66666666666666663</v>
      </c>
      <c r="L128" s="6">
        <f t="shared" ref="L128:N133" si="10">IF(D128=0,"-",(H128-D128)/D128)</f>
        <v>-1</v>
      </c>
      <c r="M128" s="6">
        <f t="shared" si="10"/>
        <v>0</v>
      </c>
      <c r="N128" s="6">
        <f t="shared" si="10"/>
        <v>-0.25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1</v>
      </c>
      <c r="H129" s="10">
        <v>0</v>
      </c>
      <c r="I129" s="10">
        <v>0</v>
      </c>
      <c r="J129" s="10">
        <v>1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3</v>
      </c>
      <c r="D133" s="10">
        <v>4</v>
      </c>
      <c r="E133" s="10">
        <v>1</v>
      </c>
      <c r="F133" s="10">
        <v>8</v>
      </c>
      <c r="G133" s="10">
        <v>6</v>
      </c>
      <c r="H133" s="10">
        <v>0</v>
      </c>
      <c r="I133" s="10">
        <v>1</v>
      </c>
      <c r="J133" s="10">
        <v>7</v>
      </c>
      <c r="K133" s="6">
        <f t="shared" si="11"/>
        <v>1</v>
      </c>
      <c r="L133" s="6">
        <f t="shared" si="10"/>
        <v>-1</v>
      </c>
      <c r="M133" s="6">
        <f t="shared" si="10"/>
        <v>0</v>
      </c>
      <c r="N133" s="6">
        <f t="shared" si="10"/>
        <v>-0.125</v>
      </c>
    </row>
    <row r="134" spans="2:14" ht="15" thickBot="1" x14ac:dyDescent="0.25">
      <c r="B134" s="4" t="s">
        <v>36</v>
      </c>
      <c r="C134" s="6">
        <f>IF(C128=0,"-",C128/(C128+C129))</f>
        <v>1</v>
      </c>
      <c r="D134" s="6">
        <f>IF(D128=0,"-",D128/(D128+D129))</f>
        <v>1</v>
      </c>
      <c r="E134" s="6">
        <f t="shared" ref="E134:J134" si="12">IF(E128=0,"-",E128/(E128+E129))</f>
        <v>1</v>
      </c>
      <c r="F134" s="6">
        <f t="shared" si="12"/>
        <v>1</v>
      </c>
      <c r="G134" s="6">
        <f t="shared" si="12"/>
        <v>0.83333333333333337</v>
      </c>
      <c r="H134" s="6" t="str">
        <f t="shared" si="12"/>
        <v>-</v>
      </c>
      <c r="I134" s="6">
        <f t="shared" si="12"/>
        <v>1</v>
      </c>
      <c r="J134" s="6">
        <f t="shared" si="12"/>
        <v>0.8571428571428571</v>
      </c>
      <c r="K134" s="6">
        <f>IF(OR(C134="-",G134="-"),"-",(G134-C134)/C134)</f>
        <v>-0.16666666666666663</v>
      </c>
      <c r="L134" s="6" t="str">
        <f t="shared" ref="L134:N135" si="13">IF(OR(D134="-",H134="-"),"-",(H134-D134)/D134)</f>
        <v>-</v>
      </c>
      <c r="M134" s="6">
        <f t="shared" si="13"/>
        <v>0</v>
      </c>
      <c r="N134" s="6">
        <f t="shared" si="13"/>
        <v>-0.1428571428571429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10</v>
      </c>
      <c r="D143" s="10">
        <v>0</v>
      </c>
      <c r="E143" s="10">
        <v>2</v>
      </c>
      <c r="F143" s="10">
        <v>12</v>
      </c>
      <c r="G143" s="10">
        <v>7</v>
      </c>
      <c r="H143" s="10">
        <v>0</v>
      </c>
      <c r="I143" s="10">
        <v>0</v>
      </c>
      <c r="J143" s="10">
        <v>7</v>
      </c>
      <c r="K143" s="6">
        <f>IF(C143=0,"-",(G143-C143)/C143)</f>
        <v>-0.3</v>
      </c>
      <c r="L143" s="6" t="str">
        <f t="shared" ref="L143:N147" si="15">IF(D143=0,"-",(H143-D143)/D143)</f>
        <v>-</v>
      </c>
      <c r="M143" s="6">
        <f t="shared" si="15"/>
        <v>-1</v>
      </c>
      <c r="N143" s="6">
        <f t="shared" si="15"/>
        <v>-0.41666666666666669</v>
      </c>
    </row>
    <row r="144" spans="2:14" ht="15" thickBot="1" x14ac:dyDescent="0.25">
      <c r="B144" s="4" t="s">
        <v>72</v>
      </c>
      <c r="C144" s="10">
        <v>4</v>
      </c>
      <c r="D144" s="10">
        <v>0</v>
      </c>
      <c r="E144" s="10">
        <v>0</v>
      </c>
      <c r="F144" s="10">
        <v>4</v>
      </c>
      <c r="G144" s="10">
        <v>0</v>
      </c>
      <c r="H144" s="10">
        <v>0</v>
      </c>
      <c r="I144" s="10">
        <v>0</v>
      </c>
      <c r="J144" s="10">
        <v>0</v>
      </c>
      <c r="K144" s="6">
        <f t="shared" ref="K144:K147" si="16">IF(C144=0,"-",(G144-C144)/C144)</f>
        <v>-1</v>
      </c>
      <c r="L144" s="6" t="str">
        <f t="shared" si="15"/>
        <v>-</v>
      </c>
      <c r="M144" s="6" t="str">
        <f t="shared" si="15"/>
        <v>-</v>
      </c>
      <c r="N144" s="6">
        <f t="shared" si="15"/>
        <v>-1</v>
      </c>
    </row>
    <row r="145" spans="2:14" ht="15" thickBot="1" x14ac:dyDescent="0.25">
      <c r="B145" s="4" t="s">
        <v>73</v>
      </c>
      <c r="C145" s="10">
        <v>56</v>
      </c>
      <c r="D145" s="10">
        <v>0</v>
      </c>
      <c r="E145" s="10">
        <v>7</v>
      </c>
      <c r="F145" s="10">
        <v>63</v>
      </c>
      <c r="G145" s="10">
        <v>18</v>
      </c>
      <c r="H145" s="10">
        <v>0</v>
      </c>
      <c r="I145" s="10">
        <v>2</v>
      </c>
      <c r="J145" s="10">
        <v>20</v>
      </c>
      <c r="K145" s="6">
        <f t="shared" si="16"/>
        <v>-0.6785714285714286</v>
      </c>
      <c r="L145" s="6" t="str">
        <f t="shared" si="15"/>
        <v>-</v>
      </c>
      <c r="M145" s="6">
        <f t="shared" si="15"/>
        <v>-0.7142857142857143</v>
      </c>
      <c r="N145" s="6">
        <f t="shared" si="15"/>
        <v>-0.68253968253968256</v>
      </c>
    </row>
    <row r="146" spans="2:14" ht="15" thickBot="1" x14ac:dyDescent="0.25">
      <c r="B146" s="4" t="s">
        <v>74</v>
      </c>
      <c r="C146" s="10">
        <v>13</v>
      </c>
      <c r="D146" s="10">
        <v>0</v>
      </c>
      <c r="E146" s="10">
        <v>2</v>
      </c>
      <c r="F146" s="10">
        <v>15</v>
      </c>
      <c r="G146" s="10">
        <v>6</v>
      </c>
      <c r="H146" s="10">
        <v>0</v>
      </c>
      <c r="I146" s="10">
        <v>2</v>
      </c>
      <c r="J146" s="10">
        <v>8</v>
      </c>
      <c r="K146" s="6">
        <f t="shared" si="16"/>
        <v>-0.53846153846153844</v>
      </c>
      <c r="L146" s="6" t="str">
        <f t="shared" si="15"/>
        <v>-</v>
      </c>
      <c r="M146" s="6">
        <f t="shared" si="15"/>
        <v>0</v>
      </c>
      <c r="N146" s="6">
        <f t="shared" si="15"/>
        <v>-0.46666666666666667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1</v>
      </c>
      <c r="J147" s="10">
        <v>1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83</v>
      </c>
      <c r="D148" s="10">
        <v>0</v>
      </c>
      <c r="E148" s="10">
        <v>11</v>
      </c>
      <c r="F148" s="10">
        <v>94</v>
      </c>
      <c r="G148" s="10">
        <v>31</v>
      </c>
      <c r="H148" s="10">
        <v>0</v>
      </c>
      <c r="I148" s="10">
        <v>5</v>
      </c>
      <c r="J148" s="10">
        <v>36</v>
      </c>
      <c r="K148" s="6">
        <f t="shared" ref="K148" si="17">IF(C148=0,"-",(G148-C148)/C148)</f>
        <v>-0.62650602409638556</v>
      </c>
      <c r="L148" s="6" t="str">
        <f t="shared" ref="L148" si="18">IF(D148=0,"-",(H148-D148)/D148)</f>
        <v>-</v>
      </c>
      <c r="M148" s="6">
        <f t="shared" ref="M148" si="19">IF(E148=0,"-",(I148-E148)/E148)</f>
        <v>-0.54545454545454541</v>
      </c>
      <c r="N148" s="6">
        <f t="shared" ref="N148" si="20">IF(F148=0,"-",(J148-F148)/F148)</f>
        <v>-0.61702127659574468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0.15151515151515152</v>
      </c>
      <c r="D149" s="6" t="str">
        <f t="shared" si="21"/>
        <v>-</v>
      </c>
      <c r="E149" s="6">
        <f t="shared" si="21"/>
        <v>0.22222222222222221</v>
      </c>
      <c r="F149" s="6">
        <f t="shared" si="21"/>
        <v>0.16</v>
      </c>
      <c r="G149" s="6">
        <f t="shared" si="21"/>
        <v>0.28000000000000003</v>
      </c>
      <c r="H149" s="6" t="str">
        <f t="shared" si="21"/>
        <v>-</v>
      </c>
      <c r="I149" s="6" t="str">
        <f t="shared" si="21"/>
        <v>-</v>
      </c>
      <c r="J149" s="6">
        <f t="shared" si="21"/>
        <v>0.25925925925925924</v>
      </c>
      <c r="K149" s="6">
        <f>IF(OR(C149="-",G149="-"),"-",(G149-C149)/C149)</f>
        <v>0.84800000000000009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0.62037037037037024</v>
      </c>
    </row>
    <row r="150" spans="2:14" ht="29.25" thickBot="1" x14ac:dyDescent="0.25">
      <c r="B150" s="7" t="s">
        <v>77</v>
      </c>
      <c r="C150" s="6">
        <f t="shared" si="21"/>
        <v>0.23529411764705882</v>
      </c>
      <c r="D150" s="6" t="str">
        <f t="shared" si="21"/>
        <v>-</v>
      </c>
      <c r="E150" s="6" t="str">
        <f t="shared" si="21"/>
        <v>-</v>
      </c>
      <c r="F150" s="6">
        <f t="shared" si="21"/>
        <v>0.21052631578947367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59</v>
      </c>
      <c r="D157" s="19">
        <v>24</v>
      </c>
      <c r="E157" s="18">
        <f>IF(C157=0,"-",(D157-C157)/C157)</f>
        <v>-0.59322033898305082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13</v>
      </c>
      <c r="D158" s="19">
        <v>7</v>
      </c>
      <c r="E158" s="18">
        <f t="shared" ref="E158:E159" si="23">IF(C158=0,"-",(D158-C158)/C158)</f>
        <v>-0.46153846153846156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0.81944444444444442</v>
      </c>
      <c r="D160" s="18">
        <f>IF(D157=0,"-",D157/(D157+D158+D159))</f>
        <v>0.77419354838709675</v>
      </c>
      <c r="E160" s="18">
        <f>IF(OR(C160="-",D160="-"),"-",(D160-C160)/C160)</f>
        <v>-5.5221432476763255E-2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8</v>
      </c>
      <c r="D166" s="5">
        <v>7</v>
      </c>
      <c r="E166" s="6">
        <f>IF(C166=0,"-",(D166-C166)/C166)</f>
        <v>-0.125</v>
      </c>
    </row>
    <row r="167" spans="2:14" ht="20.100000000000001" customHeight="1" thickBot="1" x14ac:dyDescent="0.25">
      <c r="B167" s="4" t="s">
        <v>41</v>
      </c>
      <c r="C167" s="5">
        <v>4</v>
      </c>
      <c r="D167" s="5">
        <v>4</v>
      </c>
      <c r="E167" s="6">
        <f t="shared" ref="E167:E168" si="24">IF(C167=0,"-",(D167-C167)/C167)</f>
        <v>0</v>
      </c>
    </row>
    <row r="168" spans="2:14" ht="20.100000000000001" customHeight="1" thickBot="1" x14ac:dyDescent="0.25">
      <c r="B168" s="4" t="s">
        <v>42</v>
      </c>
      <c r="C168" s="5">
        <v>4</v>
      </c>
      <c r="D168" s="5">
        <v>2</v>
      </c>
      <c r="E168" s="6">
        <f t="shared" si="24"/>
        <v>-0.5</v>
      </c>
    </row>
    <row r="169" spans="2:14" ht="20.100000000000001" customHeight="1" thickBot="1" x14ac:dyDescent="0.25">
      <c r="B169" s="4" t="s">
        <v>98</v>
      </c>
      <c r="C169" s="6">
        <f>IF(C166=0,"-",(C167+C168)/C166)</f>
        <v>1</v>
      </c>
      <c r="D169" s="6">
        <f>IF(D166=0,"-",(D167+D168)/D166)</f>
        <v>0.8571428571428571</v>
      </c>
      <c r="E169" s="6">
        <f t="shared" ref="E169:E171" si="25">IF(OR(C169="-",D169="-"),"-",(D169-C169)/C169)</f>
        <v>-0.1428571428571429</v>
      </c>
    </row>
    <row r="170" spans="2:14" ht="20.100000000000001" customHeight="1" thickBot="1" x14ac:dyDescent="0.25">
      <c r="B170" s="4" t="s">
        <v>39</v>
      </c>
      <c r="C170" s="6">
        <v>1</v>
      </c>
      <c r="D170" s="6">
        <v>0.8</v>
      </c>
      <c r="E170" s="6">
        <f t="shared" si="25"/>
        <v>-0.19999999999999996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1</v>
      </c>
      <c r="E171" s="6">
        <f t="shared" si="25"/>
        <v>0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9</v>
      </c>
      <c r="D178" s="5">
        <v>5</v>
      </c>
      <c r="E178" s="6">
        <f>IF(C178=0,"-",(D178-C178)/C178)</f>
        <v>-0.44444444444444442</v>
      </c>
      <c r="H178" s="13"/>
    </row>
    <row r="179" spans="2:8" ht="15" thickBot="1" x14ac:dyDescent="0.25">
      <c r="B179" s="4" t="s">
        <v>43</v>
      </c>
      <c r="C179" s="5">
        <v>4</v>
      </c>
      <c r="D179" s="5">
        <v>4</v>
      </c>
      <c r="E179" s="6">
        <f t="shared" ref="E179:E185" si="26">IF(C179=0,"-",(D179-C179)/C179)</f>
        <v>0</v>
      </c>
      <c r="H179" s="13"/>
    </row>
    <row r="180" spans="2:8" ht="15" thickBot="1" x14ac:dyDescent="0.25">
      <c r="B180" s="4" t="s">
        <v>47</v>
      </c>
      <c r="C180" s="5">
        <v>1</v>
      </c>
      <c r="D180" s="5">
        <v>1</v>
      </c>
      <c r="E180" s="6">
        <f t="shared" si="26"/>
        <v>0</v>
      </c>
      <c r="H180" s="13"/>
    </row>
    <row r="181" spans="2:8" ht="15" thickBot="1" x14ac:dyDescent="0.25">
      <c r="B181" s="4" t="s">
        <v>78</v>
      </c>
      <c r="C181" s="5">
        <v>4</v>
      </c>
      <c r="D181" s="5">
        <v>0</v>
      </c>
      <c r="E181" s="6">
        <f t="shared" si="26"/>
        <v>-1</v>
      </c>
      <c r="H181" s="13"/>
    </row>
    <row r="182" spans="2:8" ht="15" thickBot="1" x14ac:dyDescent="0.25">
      <c r="B182" s="15" t="s">
        <v>79</v>
      </c>
      <c r="C182" s="5">
        <v>92</v>
      </c>
      <c r="D182" s="5">
        <v>41</v>
      </c>
      <c r="E182" s="6">
        <f t="shared" si="26"/>
        <v>-0.55434782608695654</v>
      </c>
      <c r="H182" s="13"/>
    </row>
    <row r="183" spans="2:8" ht="15" thickBot="1" x14ac:dyDescent="0.25">
      <c r="B183" s="4" t="s">
        <v>47</v>
      </c>
      <c r="C183" s="5">
        <v>84</v>
      </c>
      <c r="D183" s="5">
        <v>33</v>
      </c>
      <c r="E183" s="6">
        <f t="shared" si="26"/>
        <v>-0.6071428571428571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8</v>
      </c>
      <c r="D185" s="5">
        <v>8</v>
      </c>
      <c r="E185" s="6">
        <f t="shared" si="26"/>
        <v>0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6</v>
      </c>
      <c r="D197" s="5">
        <v>4</v>
      </c>
      <c r="E197" s="6">
        <f t="shared" ref="E197:E200" si="27">IF(C197=0,"-",(D197-C197)/C197)</f>
        <v>-0.33333333333333331</v>
      </c>
    </row>
    <row r="198" spans="2:5" ht="15" thickBot="1" x14ac:dyDescent="0.25">
      <c r="B198" s="4" t="s">
        <v>83</v>
      </c>
      <c r="C198" s="5">
        <v>1</v>
      </c>
      <c r="D198" s="5">
        <v>2</v>
      </c>
      <c r="E198" s="6">
        <f t="shared" si="27"/>
        <v>1</v>
      </c>
    </row>
    <row r="199" spans="2:5" ht="15" thickBot="1" x14ac:dyDescent="0.25">
      <c r="B199" s="4" t="s">
        <v>84</v>
      </c>
      <c r="C199" s="5">
        <v>7</v>
      </c>
      <c r="D199" s="5">
        <v>6</v>
      </c>
      <c r="E199" s="6">
        <f t="shared" si="27"/>
        <v>-0.14285714285714285</v>
      </c>
    </row>
    <row r="200" spans="2:5" ht="15" thickBot="1" x14ac:dyDescent="0.25">
      <c r="B200" s="4" t="s">
        <v>85</v>
      </c>
      <c r="C200" s="5">
        <v>5</v>
      </c>
      <c r="D200" s="5">
        <v>3</v>
      </c>
      <c r="E200" s="6">
        <f t="shared" si="27"/>
        <v>-0.4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6</v>
      </c>
      <c r="D208" s="5">
        <v>4</v>
      </c>
      <c r="E208" s="6">
        <f t="shared" si="28"/>
        <v>-0.33333333333333331</v>
      </c>
    </row>
    <row r="209" spans="2:5" ht="20.100000000000001" customHeight="1" thickBot="1" x14ac:dyDescent="0.25">
      <c r="B209" s="17" t="s">
        <v>86</v>
      </c>
      <c r="C209" s="5">
        <v>4</v>
      </c>
      <c r="D209" s="5">
        <v>4</v>
      </c>
      <c r="E209" s="6">
        <f t="shared" si="28"/>
        <v>0</v>
      </c>
    </row>
    <row r="210" spans="2:5" ht="20.100000000000001" customHeight="1" thickBot="1" x14ac:dyDescent="0.25">
      <c r="B210" s="17" t="s">
        <v>87</v>
      </c>
      <c r="C210" s="5">
        <v>2</v>
      </c>
      <c r="D210" s="5">
        <v>0</v>
      </c>
      <c r="E210" s="6">
        <f t="shared" si="28"/>
        <v>-1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1</v>
      </c>
      <c r="D212" s="5">
        <v>2</v>
      </c>
      <c r="E212" s="6">
        <f>IF(C212=0,"-",(D212-C212)/C212)</f>
        <v>1</v>
      </c>
    </row>
    <row r="213" spans="2:5" ht="15" thickBot="1" x14ac:dyDescent="0.25">
      <c r="B213" s="17" t="s">
        <v>86</v>
      </c>
      <c r="C213" s="5">
        <v>1</v>
      </c>
      <c r="D213" s="5">
        <v>2</v>
      </c>
      <c r="E213" s="6">
        <f t="shared" ref="E213:E214" si="29">IF(C213=0,"-",(D213-C213)/C213)</f>
        <v>1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9</v>
      </c>
      <c r="D221" s="5">
        <v>6</v>
      </c>
      <c r="E221" s="6">
        <f t="shared" ref="E221:E223" si="30">IF(C221=0,"-",(D221-C221)/C221)</f>
        <v>-0.33333333333333331</v>
      </c>
    </row>
    <row r="222" spans="2:5" ht="15" thickBot="1" x14ac:dyDescent="0.25">
      <c r="B222" s="16" t="s">
        <v>92</v>
      </c>
      <c r="C222" s="5">
        <v>8</v>
      </c>
      <c r="D222" s="5">
        <v>6</v>
      </c>
      <c r="E222" s="6">
        <f t="shared" si="30"/>
        <v>-0.25</v>
      </c>
    </row>
    <row r="223" spans="2:5" ht="15" thickBot="1" x14ac:dyDescent="0.25">
      <c r="B223" s="16" t="s">
        <v>93</v>
      </c>
      <c r="C223" s="5">
        <v>15</v>
      </c>
      <c r="D223" s="5">
        <v>7</v>
      </c>
      <c r="E223" s="6">
        <f t="shared" si="30"/>
        <v>-0.53333333333333333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7996</v>
      </c>
      <c r="D14" s="5">
        <v>9988</v>
      </c>
      <c r="E14" s="6">
        <f>IF(C14&gt;0,(D14-C14)/C14)</f>
        <v>0.24912456228114058</v>
      </c>
    </row>
    <row r="15" spans="1:5" ht="20.100000000000001" customHeight="1" thickBot="1" x14ac:dyDescent="0.25">
      <c r="B15" s="4" t="s">
        <v>17</v>
      </c>
      <c r="C15" s="5">
        <v>7011</v>
      </c>
      <c r="D15" s="5">
        <v>8818</v>
      </c>
      <c r="E15" s="6">
        <f t="shared" ref="E15:E25" si="0">IF(C15&gt;0,(D15-C15)/C15)</f>
        <v>0.25773784053630011</v>
      </c>
    </row>
    <row r="16" spans="1:5" ht="20.100000000000001" customHeight="1" thickBot="1" x14ac:dyDescent="0.25">
      <c r="B16" s="4" t="s">
        <v>18</v>
      </c>
      <c r="C16" s="5">
        <v>3820</v>
      </c>
      <c r="D16" s="5">
        <v>4940</v>
      </c>
      <c r="E16" s="6">
        <f t="shared" si="0"/>
        <v>0.29319371727748689</v>
      </c>
    </row>
    <row r="17" spans="2:5" ht="20.100000000000001" customHeight="1" thickBot="1" x14ac:dyDescent="0.25">
      <c r="B17" s="4" t="s">
        <v>19</v>
      </c>
      <c r="C17" s="5">
        <v>3191</v>
      </c>
      <c r="D17" s="5">
        <v>3878</v>
      </c>
      <c r="E17" s="6">
        <f t="shared" si="0"/>
        <v>0.21529301159511124</v>
      </c>
    </row>
    <row r="18" spans="2:5" ht="20.100000000000001" customHeight="1" thickBot="1" x14ac:dyDescent="0.25">
      <c r="B18" s="4" t="s">
        <v>100</v>
      </c>
      <c r="C18" s="5">
        <v>4</v>
      </c>
      <c r="D18" s="5">
        <v>8</v>
      </c>
      <c r="E18" s="6">
        <f>IF(C18=0,"-",(D18-C18)/C18)</f>
        <v>1</v>
      </c>
    </row>
    <row r="19" spans="2:5" ht="20.100000000000001" customHeight="1" thickBot="1" x14ac:dyDescent="0.25">
      <c r="B19" s="4" t="s">
        <v>101</v>
      </c>
      <c r="C19" s="5">
        <v>1</v>
      </c>
      <c r="D19" s="5">
        <v>10</v>
      </c>
      <c r="E19" s="6">
        <f>IF(C19=0,"-",(D19-C19)/C19)</f>
        <v>9</v>
      </c>
    </row>
    <row r="20" spans="2:5" ht="20.100000000000001" customHeight="1" thickBot="1" x14ac:dyDescent="0.25">
      <c r="B20" s="4" t="s">
        <v>20</v>
      </c>
      <c r="C20" s="6">
        <f>C17/C15</f>
        <v>0.45514191984025104</v>
      </c>
      <c r="D20" s="6">
        <f>D17/D15</f>
        <v>0.43978226355182581</v>
      </c>
      <c r="E20" s="6">
        <f t="shared" si="0"/>
        <v>-3.3746960275195637E-2</v>
      </c>
    </row>
    <row r="21" spans="2:5" ht="30" customHeight="1" thickBot="1" x14ac:dyDescent="0.25">
      <c r="B21" s="4" t="s">
        <v>23</v>
      </c>
      <c r="C21" s="5">
        <v>888</v>
      </c>
      <c r="D21" s="5">
        <v>1146</v>
      </c>
      <c r="E21" s="6">
        <f t="shared" si="0"/>
        <v>0.29054054054054052</v>
      </c>
    </row>
    <row r="22" spans="2:5" ht="20.100000000000001" customHeight="1" thickBot="1" x14ac:dyDescent="0.25">
      <c r="B22" s="4" t="s">
        <v>24</v>
      </c>
      <c r="C22" s="5">
        <v>422</v>
      </c>
      <c r="D22" s="5">
        <v>548</v>
      </c>
      <c r="E22" s="6">
        <f t="shared" si="0"/>
        <v>0.29857819905213268</v>
      </c>
    </row>
    <row r="23" spans="2:5" ht="20.100000000000001" customHeight="1" thickBot="1" x14ac:dyDescent="0.25">
      <c r="B23" s="4" t="s">
        <v>25</v>
      </c>
      <c r="C23" s="5">
        <v>466</v>
      </c>
      <c r="D23" s="5">
        <v>598</v>
      </c>
      <c r="E23" s="6">
        <f t="shared" si="0"/>
        <v>0.2832618025751073</v>
      </c>
    </row>
    <row r="24" spans="2:5" ht="20.100000000000001" customHeight="1" thickBot="1" x14ac:dyDescent="0.25">
      <c r="B24" s="4" t="s">
        <v>21</v>
      </c>
      <c r="C24" s="6">
        <f>C23/C21</f>
        <v>0.52477477477477474</v>
      </c>
      <c r="D24" s="6">
        <f t="shared" ref="D24" si="1">D23/D21</f>
        <v>0.5218150087260035</v>
      </c>
      <c r="E24" s="6">
        <f t="shared" si="0"/>
        <v>-5.6400692088172978E-3</v>
      </c>
    </row>
    <row r="25" spans="2:5" ht="20.100000000000001" customHeight="1" thickBot="1" x14ac:dyDescent="0.25">
      <c r="B25" s="7" t="s">
        <v>26</v>
      </c>
      <c r="C25" s="6">
        <v>0.18915541338996933</v>
      </c>
      <c r="D25" s="6">
        <v>0.23790792116285117</v>
      </c>
      <c r="E25" s="6">
        <f t="shared" si="0"/>
        <v>0.25773784053630011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1532</v>
      </c>
      <c r="D34" s="5">
        <v>1636</v>
      </c>
      <c r="E34" s="6">
        <f>IF(C34&gt;0,(D34-C34)/C34,"-")</f>
        <v>6.7885117493472591E-2</v>
      </c>
    </row>
    <row r="35" spans="2:5" ht="20.100000000000001" customHeight="1" thickBot="1" x14ac:dyDescent="0.25">
      <c r="B35" s="4" t="s">
        <v>29</v>
      </c>
      <c r="C35" s="5">
        <v>13</v>
      </c>
      <c r="D35" s="5">
        <v>3</v>
      </c>
      <c r="E35" s="6">
        <f t="shared" ref="E35:E37" si="2">IF(C35&gt;0,(D35-C35)/C35,"-")</f>
        <v>-0.76923076923076927</v>
      </c>
    </row>
    <row r="36" spans="2:5" ht="20.100000000000001" customHeight="1" thickBot="1" x14ac:dyDescent="0.25">
      <c r="B36" s="4" t="s">
        <v>28</v>
      </c>
      <c r="C36" s="5">
        <v>694</v>
      </c>
      <c r="D36" s="5">
        <v>772</v>
      </c>
      <c r="E36" s="6">
        <f t="shared" si="2"/>
        <v>0.11239193083573487</v>
      </c>
    </row>
    <row r="37" spans="2:5" ht="20.100000000000001" customHeight="1" thickBot="1" x14ac:dyDescent="0.25">
      <c r="B37" s="4" t="s">
        <v>30</v>
      </c>
      <c r="C37" s="5">
        <v>825</v>
      </c>
      <c r="D37" s="5">
        <v>861</v>
      </c>
      <c r="E37" s="6">
        <f t="shared" si="2"/>
        <v>4.363636363636364E-2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277</v>
      </c>
      <c r="D44" s="5">
        <v>303</v>
      </c>
      <c r="E44" s="6">
        <f>IF(C44&gt;0,(D44-C44)/C44,"-")</f>
        <v>9.3862815884476536E-2</v>
      </c>
    </row>
    <row r="45" spans="2:5" ht="20.100000000000001" customHeight="1" thickBot="1" x14ac:dyDescent="0.25">
      <c r="B45" s="4" t="s">
        <v>34</v>
      </c>
      <c r="C45" s="5">
        <v>57</v>
      </c>
      <c r="D45" s="5">
        <v>50</v>
      </c>
      <c r="E45" s="6">
        <f t="shared" ref="E45:E51" si="3">IF(C45&gt;0,(D45-C45)/C45,"-")</f>
        <v>-0.12280701754385964</v>
      </c>
    </row>
    <row r="46" spans="2:5" ht="20.100000000000001" customHeight="1" thickBot="1" x14ac:dyDescent="0.25">
      <c r="B46" s="4" t="s">
        <v>31</v>
      </c>
      <c r="C46" s="5">
        <v>111</v>
      </c>
      <c r="D46" s="5">
        <v>107</v>
      </c>
      <c r="E46" s="6">
        <f t="shared" si="3"/>
        <v>-3.6036036036036036E-2</v>
      </c>
    </row>
    <row r="47" spans="2:5" ht="20.100000000000001" customHeight="1" thickBot="1" x14ac:dyDescent="0.25">
      <c r="B47" s="4" t="s">
        <v>32</v>
      </c>
      <c r="C47" s="5">
        <v>3081</v>
      </c>
      <c r="D47" s="5">
        <v>3746</v>
      </c>
      <c r="E47" s="6">
        <f t="shared" si="3"/>
        <v>0.21583901330736774</v>
      </c>
    </row>
    <row r="48" spans="2:5" ht="20.100000000000001" customHeight="1" thickBot="1" x14ac:dyDescent="0.25">
      <c r="B48" s="4" t="s">
        <v>35</v>
      </c>
      <c r="C48" s="5">
        <v>1592</v>
      </c>
      <c r="D48" s="5">
        <v>1214</v>
      </c>
      <c r="E48" s="6">
        <f t="shared" si="3"/>
        <v>-0.23743718592964824</v>
      </c>
    </row>
    <row r="49" spans="2:5" ht="20.100000000000001" customHeight="1" thickBot="1" x14ac:dyDescent="0.25">
      <c r="B49" s="4" t="s">
        <v>67</v>
      </c>
      <c r="C49" s="5">
        <v>2107</v>
      </c>
      <c r="D49" s="5">
        <v>2878</v>
      </c>
      <c r="E49" s="6">
        <f t="shared" si="3"/>
        <v>0.36592311343141909</v>
      </c>
    </row>
    <row r="50" spans="2:5" ht="20.100000000000001" customHeight="1" collapsed="1" thickBot="1" x14ac:dyDescent="0.25">
      <c r="B50" s="4" t="s">
        <v>36</v>
      </c>
      <c r="C50" s="6">
        <f>C44/(C44+C45)</f>
        <v>0.8293413173652695</v>
      </c>
      <c r="D50" s="6">
        <f>D44/(D44+D45)</f>
        <v>0.85835694050991507</v>
      </c>
      <c r="E50" s="6">
        <f t="shared" si="3"/>
        <v>3.4986347040836162E-2</v>
      </c>
    </row>
    <row r="51" spans="2:5" ht="20.100000000000001" customHeight="1" thickBot="1" x14ac:dyDescent="0.25">
      <c r="B51" s="4" t="s">
        <v>37</v>
      </c>
      <c r="C51" s="6">
        <f>C47/(C46+C47)</f>
        <v>0.96522556390977443</v>
      </c>
      <c r="D51" s="6">
        <f t="shared" ref="D51" si="4">D47/(D46+D47)</f>
        <v>0.97222943161173114</v>
      </c>
      <c r="E51" s="6">
        <f t="shared" si="3"/>
        <v>7.2561978918032535E-3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338</v>
      </c>
      <c r="D58" s="5">
        <v>357</v>
      </c>
      <c r="E58" s="6">
        <f>IF(C58&gt;0,(D58-C58)/C58,"-")</f>
        <v>5.6213017751479293E-2</v>
      </c>
    </row>
    <row r="59" spans="2:5" ht="20.100000000000001" customHeight="1" thickBot="1" x14ac:dyDescent="0.25">
      <c r="B59" s="4" t="s">
        <v>41</v>
      </c>
      <c r="C59" s="5">
        <v>155</v>
      </c>
      <c r="D59" s="5">
        <v>152</v>
      </c>
      <c r="E59" s="6">
        <f t="shared" ref="E59:E63" si="5">IF(C59&gt;0,(D59-C59)/C59,"-")</f>
        <v>-1.935483870967742E-2</v>
      </c>
    </row>
    <row r="60" spans="2:5" ht="20.100000000000001" customHeight="1" thickBot="1" x14ac:dyDescent="0.25">
      <c r="B60" s="4" t="s">
        <v>42</v>
      </c>
      <c r="C60" s="5">
        <v>126</v>
      </c>
      <c r="D60" s="5">
        <v>154</v>
      </c>
      <c r="E60" s="6">
        <f t="shared" si="5"/>
        <v>0.22222222222222221</v>
      </c>
    </row>
    <row r="61" spans="2:5" ht="20.100000000000001" customHeight="1" collapsed="1" thickBot="1" x14ac:dyDescent="0.25">
      <c r="B61" s="4" t="s">
        <v>98</v>
      </c>
      <c r="C61" s="6">
        <f>(C59+C60)/C58</f>
        <v>0.83136094674556216</v>
      </c>
      <c r="D61" s="6">
        <f>(D59+D60)/D58</f>
        <v>0.8571428571428571</v>
      </c>
      <c r="E61" s="6">
        <f t="shared" si="5"/>
        <v>3.1011692933401027E-2</v>
      </c>
    </row>
    <row r="62" spans="2:5" ht="20.100000000000001" customHeight="1" thickBot="1" x14ac:dyDescent="0.25">
      <c r="B62" s="4" t="s">
        <v>39</v>
      </c>
      <c r="C62" s="6">
        <v>0.7989690721649485</v>
      </c>
      <c r="D62" s="6">
        <v>0.84444444444444444</v>
      </c>
      <c r="E62" s="6">
        <f t="shared" si="5"/>
        <v>5.691756272401427E-2</v>
      </c>
    </row>
    <row r="63" spans="2:5" ht="20.100000000000001" customHeight="1" thickBot="1" x14ac:dyDescent="0.25">
      <c r="B63" s="4" t="s">
        <v>40</v>
      </c>
      <c r="C63" s="6">
        <v>0.875</v>
      </c>
      <c r="D63" s="6">
        <v>0.87005649717514122</v>
      </c>
      <c r="E63" s="6">
        <f t="shared" si="5"/>
        <v>-5.6497175141243207E-3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8879</v>
      </c>
      <c r="D70" s="5">
        <v>10685</v>
      </c>
      <c r="E70" s="6">
        <f>IF(C70&gt;0,(D70-C70)/C70,"-")</f>
        <v>0.20340128392837031</v>
      </c>
    </row>
    <row r="71" spans="2:5" ht="20.100000000000001" customHeight="1" thickBot="1" x14ac:dyDescent="0.25">
      <c r="B71" s="4" t="s">
        <v>45</v>
      </c>
      <c r="C71" s="5">
        <v>1690</v>
      </c>
      <c r="D71" s="5">
        <v>1829</v>
      </c>
      <c r="E71" s="6">
        <f t="shared" ref="E71:E77" si="6">IF(C71&gt;0,(D71-C71)/C71,"-")</f>
        <v>8.224852071005917E-2</v>
      </c>
    </row>
    <row r="72" spans="2:5" ht="20.100000000000001" customHeight="1" thickBot="1" x14ac:dyDescent="0.25">
      <c r="B72" s="4" t="s">
        <v>43</v>
      </c>
      <c r="C72" s="5">
        <v>25</v>
      </c>
      <c r="D72" s="5">
        <v>17</v>
      </c>
      <c r="E72" s="6">
        <f t="shared" si="6"/>
        <v>-0.32</v>
      </c>
    </row>
    <row r="73" spans="2:5" ht="20.100000000000001" customHeight="1" thickBot="1" x14ac:dyDescent="0.25">
      <c r="B73" s="4" t="s">
        <v>46</v>
      </c>
      <c r="C73" s="5">
        <v>5556</v>
      </c>
      <c r="D73" s="5">
        <v>7183</v>
      </c>
      <c r="E73" s="6">
        <f t="shared" si="6"/>
        <v>0.29283657307415406</v>
      </c>
    </row>
    <row r="74" spans="2:5" ht="20.100000000000001" customHeight="1" thickBot="1" x14ac:dyDescent="0.25">
      <c r="B74" s="4" t="s">
        <v>47</v>
      </c>
      <c r="C74" s="5">
        <v>1468</v>
      </c>
      <c r="D74" s="5">
        <v>1470</v>
      </c>
      <c r="E74" s="6">
        <f t="shared" si="6"/>
        <v>1.3623978201634877E-3</v>
      </c>
    </row>
    <row r="75" spans="2:5" ht="20.100000000000001" customHeight="1" thickBot="1" x14ac:dyDescent="0.25">
      <c r="B75" s="4" t="s">
        <v>48</v>
      </c>
      <c r="C75" s="5">
        <v>134</v>
      </c>
      <c r="D75" s="5">
        <v>181</v>
      </c>
      <c r="E75" s="6">
        <f t="shared" si="6"/>
        <v>0.35074626865671643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6</v>
      </c>
      <c r="D77" s="5">
        <v>5</v>
      </c>
      <c r="E77" s="6">
        <f t="shared" si="6"/>
        <v>-0.16666666666666666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637</v>
      </c>
      <c r="D90" s="5">
        <v>677</v>
      </c>
      <c r="E90" s="6">
        <f>IF(C90&gt;0,(D90-C90)/C90,"-")</f>
        <v>6.2794348508634218E-2</v>
      </c>
    </row>
    <row r="91" spans="2:5" ht="29.25" thickBot="1" x14ac:dyDescent="0.25">
      <c r="B91" s="4" t="s">
        <v>52</v>
      </c>
      <c r="C91" s="5">
        <v>317</v>
      </c>
      <c r="D91" s="5">
        <v>306</v>
      </c>
      <c r="E91" s="6">
        <f t="shared" ref="E91:E93" si="7">IF(C91&gt;0,(D91-C91)/C91,"-")</f>
        <v>-3.4700315457413249E-2</v>
      </c>
    </row>
    <row r="92" spans="2:5" ht="29.25" customHeight="1" thickBot="1" x14ac:dyDescent="0.25">
      <c r="B92" s="4" t="s">
        <v>53</v>
      </c>
      <c r="C92" s="5">
        <v>313</v>
      </c>
      <c r="D92" s="5">
        <v>331</v>
      </c>
      <c r="E92" s="6">
        <f t="shared" si="7"/>
        <v>5.7507987220447282E-2</v>
      </c>
    </row>
    <row r="93" spans="2:5" ht="29.25" customHeight="1" thickBot="1" x14ac:dyDescent="0.25">
      <c r="B93" s="4" t="s">
        <v>54</v>
      </c>
      <c r="C93" s="6">
        <f>(C90+C91)/(C90+C91+C92)</f>
        <v>0.75295974743488558</v>
      </c>
      <c r="D93" s="6">
        <f>(D90+D91)/(D90+D91+D92)</f>
        <v>0.74809741248097417</v>
      </c>
      <c r="E93" s="6">
        <f t="shared" si="7"/>
        <v>-6.4576293360647449E-3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1349</v>
      </c>
      <c r="D100" s="5">
        <v>1377</v>
      </c>
      <c r="E100" s="6">
        <f>IF(C100&gt;0,(D100-C100)/C100,"-")</f>
        <v>2.0756115641215715E-2</v>
      </c>
    </row>
    <row r="101" spans="2:5" ht="20.100000000000001" customHeight="1" thickBot="1" x14ac:dyDescent="0.25">
      <c r="B101" s="4" t="s">
        <v>41</v>
      </c>
      <c r="C101" s="5">
        <v>537</v>
      </c>
      <c r="D101" s="5">
        <v>545</v>
      </c>
      <c r="E101" s="6">
        <f t="shared" ref="E101:E105" si="8">IF(C101&gt;0,(D101-C101)/C101,"-")</f>
        <v>1.4897579143389199E-2</v>
      </c>
    </row>
    <row r="102" spans="2:5" ht="20.100000000000001" customHeight="1" thickBot="1" x14ac:dyDescent="0.25">
      <c r="B102" s="4" t="s">
        <v>42</v>
      </c>
      <c r="C102" s="5">
        <v>471</v>
      </c>
      <c r="D102" s="5">
        <v>469</v>
      </c>
      <c r="E102" s="6">
        <f t="shared" si="8"/>
        <v>-4.246284501061571E-3</v>
      </c>
    </row>
    <row r="103" spans="2:5" ht="20.100000000000001" customHeight="1" thickBot="1" x14ac:dyDescent="0.25">
      <c r="B103" s="4" t="s">
        <v>98</v>
      </c>
      <c r="C103" s="6">
        <f>(C101+C102)/C100</f>
        <v>0.74722016308376571</v>
      </c>
      <c r="D103" s="6">
        <f>(D101+D102)/D100</f>
        <v>0.73638344226579522</v>
      </c>
      <c r="E103" s="6">
        <f t="shared" si="8"/>
        <v>-1.4502714666113288E-2</v>
      </c>
    </row>
    <row r="104" spans="2:5" ht="20.100000000000001" customHeight="1" thickBot="1" x14ac:dyDescent="0.25">
      <c r="B104" s="4" t="s">
        <v>39</v>
      </c>
      <c r="C104" s="6">
        <v>0.73561643835616441</v>
      </c>
      <c r="D104" s="6">
        <v>0.76223776223776218</v>
      </c>
      <c r="E104" s="6">
        <f t="shared" si="8"/>
        <v>3.618913674779585E-2</v>
      </c>
    </row>
    <row r="105" spans="2:5" ht="20.100000000000001" customHeight="1" thickBot="1" x14ac:dyDescent="0.25">
      <c r="B105" s="4" t="s">
        <v>40</v>
      </c>
      <c r="C105" s="6">
        <v>0.76090468497576735</v>
      </c>
      <c r="D105" s="6">
        <v>0.70845921450151061</v>
      </c>
      <c r="E105" s="6">
        <f t="shared" si="8"/>
        <v>-6.8925151217759925E-2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1350</v>
      </c>
      <c r="D112" s="5">
        <v>1303</v>
      </c>
      <c r="E112" s="6">
        <f>IF(C112&gt;0,(D112-C112)/C112,"-")</f>
        <v>-3.4814814814814812E-2</v>
      </c>
    </row>
    <row r="113" spans="2:14" ht="15" thickBot="1" x14ac:dyDescent="0.25">
      <c r="B113" s="4" t="s">
        <v>56</v>
      </c>
      <c r="C113" s="5">
        <v>1015</v>
      </c>
      <c r="D113" s="5">
        <v>998</v>
      </c>
      <c r="E113" s="6">
        <f t="shared" ref="E113:E114" si="9">IF(C113&gt;0,(D113-C113)/C113,"-")</f>
        <v>-1.6748768472906402E-2</v>
      </c>
    </row>
    <row r="114" spans="2:14" ht="15" thickBot="1" x14ac:dyDescent="0.25">
      <c r="B114" s="4" t="s">
        <v>57</v>
      </c>
      <c r="C114" s="5">
        <v>335</v>
      </c>
      <c r="D114" s="5">
        <v>305</v>
      </c>
      <c r="E114" s="6">
        <f t="shared" si="9"/>
        <v>-8.9552238805970144E-2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11</v>
      </c>
      <c r="D128" s="10">
        <v>2</v>
      </c>
      <c r="E128" s="10">
        <v>0</v>
      </c>
      <c r="F128" s="10">
        <v>13</v>
      </c>
      <c r="G128" s="10">
        <v>15</v>
      </c>
      <c r="H128" s="10">
        <v>3</v>
      </c>
      <c r="I128" s="10">
        <v>4</v>
      </c>
      <c r="J128" s="10">
        <v>22</v>
      </c>
      <c r="K128" s="6">
        <f>IF(C128=0,"-",(G128-C128)/C128)</f>
        <v>0.36363636363636365</v>
      </c>
      <c r="L128" s="6">
        <f t="shared" ref="L128:N133" si="10">IF(D128=0,"-",(H128-D128)/D128)</f>
        <v>0.5</v>
      </c>
      <c r="M128" s="6" t="str">
        <f t="shared" si="10"/>
        <v>-</v>
      </c>
      <c r="N128" s="6">
        <f t="shared" si="10"/>
        <v>0.69230769230769229</v>
      </c>
    </row>
    <row r="129" spans="2:14" ht="15" thickBot="1" x14ac:dyDescent="0.25">
      <c r="B129" s="4" t="s">
        <v>64</v>
      </c>
      <c r="C129" s="10">
        <v>2</v>
      </c>
      <c r="D129" s="10">
        <v>2</v>
      </c>
      <c r="E129" s="10">
        <v>1</v>
      </c>
      <c r="F129" s="10">
        <v>5</v>
      </c>
      <c r="G129" s="10">
        <v>7</v>
      </c>
      <c r="H129" s="10">
        <v>0</v>
      </c>
      <c r="I129" s="10">
        <v>0</v>
      </c>
      <c r="J129" s="10">
        <v>7</v>
      </c>
      <c r="K129" s="6">
        <f t="shared" ref="K129:K133" si="11">IF(C129=0,"-",(G129-C129)/C129)</f>
        <v>2.5</v>
      </c>
      <c r="L129" s="6">
        <f t="shared" si="10"/>
        <v>-1</v>
      </c>
      <c r="M129" s="6">
        <f t="shared" si="10"/>
        <v>-1</v>
      </c>
      <c r="N129" s="6">
        <f t="shared" si="10"/>
        <v>0.4</v>
      </c>
    </row>
    <row r="130" spans="2:14" ht="15" thickBot="1" x14ac:dyDescent="0.25">
      <c r="B130" s="4" t="s">
        <v>65</v>
      </c>
      <c r="C130" s="10">
        <v>1</v>
      </c>
      <c r="D130" s="10">
        <v>0</v>
      </c>
      <c r="E130" s="10">
        <v>0</v>
      </c>
      <c r="F130" s="10">
        <v>1</v>
      </c>
      <c r="G130" s="10">
        <v>0</v>
      </c>
      <c r="H130" s="10">
        <v>0</v>
      </c>
      <c r="I130" s="10">
        <v>0</v>
      </c>
      <c r="J130" s="10">
        <v>0</v>
      </c>
      <c r="K130" s="6">
        <f t="shared" si="11"/>
        <v>-1</v>
      </c>
      <c r="L130" s="6" t="str">
        <f t="shared" si="10"/>
        <v>-</v>
      </c>
      <c r="M130" s="6" t="str">
        <f t="shared" si="10"/>
        <v>-</v>
      </c>
      <c r="N130" s="6">
        <f t="shared" si="10"/>
        <v>-1</v>
      </c>
    </row>
    <row r="131" spans="2:14" ht="15" thickBot="1" x14ac:dyDescent="0.25">
      <c r="B131" s="7" t="s">
        <v>66</v>
      </c>
      <c r="C131" s="10">
        <v>9</v>
      </c>
      <c r="D131" s="10">
        <v>0</v>
      </c>
      <c r="E131" s="10">
        <v>0</v>
      </c>
      <c r="F131" s="10">
        <v>9</v>
      </c>
      <c r="G131" s="10">
        <v>12</v>
      </c>
      <c r="H131" s="10">
        <v>0</v>
      </c>
      <c r="I131" s="10">
        <v>0</v>
      </c>
      <c r="J131" s="10">
        <v>12</v>
      </c>
      <c r="K131" s="6">
        <f t="shared" si="11"/>
        <v>0.33333333333333331</v>
      </c>
      <c r="L131" s="6" t="str">
        <f t="shared" si="10"/>
        <v>-</v>
      </c>
      <c r="M131" s="6" t="str">
        <f t="shared" si="10"/>
        <v>-</v>
      </c>
      <c r="N131" s="6">
        <f t="shared" si="10"/>
        <v>0.33333333333333331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1</v>
      </c>
      <c r="H132" s="10">
        <v>3</v>
      </c>
      <c r="I132" s="10">
        <v>0</v>
      </c>
      <c r="J132" s="10">
        <v>4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23</v>
      </c>
      <c r="D133" s="10">
        <v>4</v>
      </c>
      <c r="E133" s="10">
        <v>1</v>
      </c>
      <c r="F133" s="10">
        <v>28</v>
      </c>
      <c r="G133" s="10">
        <v>35</v>
      </c>
      <c r="H133" s="10">
        <v>6</v>
      </c>
      <c r="I133" s="10">
        <v>4</v>
      </c>
      <c r="J133" s="10">
        <v>45</v>
      </c>
      <c r="K133" s="6">
        <f t="shared" si="11"/>
        <v>0.52173913043478259</v>
      </c>
      <c r="L133" s="6">
        <f t="shared" si="10"/>
        <v>0.5</v>
      </c>
      <c r="M133" s="6">
        <f t="shared" si="10"/>
        <v>3</v>
      </c>
      <c r="N133" s="6">
        <f t="shared" si="10"/>
        <v>0.6071428571428571</v>
      </c>
    </row>
    <row r="134" spans="2:14" ht="15" thickBot="1" x14ac:dyDescent="0.25">
      <c r="B134" s="4" t="s">
        <v>36</v>
      </c>
      <c r="C134" s="6">
        <f>IF(C128=0,"-",C128/(C128+C129))</f>
        <v>0.84615384615384615</v>
      </c>
      <c r="D134" s="6">
        <f>IF(D128=0,"-",D128/(D128+D129))</f>
        <v>0.5</v>
      </c>
      <c r="E134" s="6" t="str">
        <f t="shared" ref="E134:J134" si="12">IF(E128=0,"-",E128/(E128+E129))</f>
        <v>-</v>
      </c>
      <c r="F134" s="6">
        <f t="shared" si="12"/>
        <v>0.72222222222222221</v>
      </c>
      <c r="G134" s="6">
        <f t="shared" si="12"/>
        <v>0.68181818181818177</v>
      </c>
      <c r="H134" s="6">
        <f t="shared" si="12"/>
        <v>1</v>
      </c>
      <c r="I134" s="6">
        <f t="shared" si="12"/>
        <v>1</v>
      </c>
      <c r="J134" s="6">
        <f t="shared" si="12"/>
        <v>0.75862068965517238</v>
      </c>
      <c r="K134" s="6">
        <f>IF(OR(C134="-",G134="-"),"-",(G134-C134)/C134)</f>
        <v>-0.1942148760330579</v>
      </c>
      <c r="L134" s="6">
        <f t="shared" ref="L134:N135" si="13">IF(OR(D134="-",H134="-"),"-",(H134-D134)/D134)</f>
        <v>1</v>
      </c>
      <c r="M134" s="6" t="str">
        <f t="shared" si="13"/>
        <v>-</v>
      </c>
      <c r="N134" s="6">
        <f t="shared" si="13"/>
        <v>5.0397877984084849E-2</v>
      </c>
    </row>
    <row r="135" spans="2:14" ht="15" thickBot="1" x14ac:dyDescent="0.25">
      <c r="B135" s="4" t="s">
        <v>37</v>
      </c>
      <c r="C135" s="6">
        <f>IF(C131=0,"-",C131/(C130+C131))</f>
        <v>0.9</v>
      </c>
      <c r="D135" s="6" t="str">
        <f t="shared" ref="D135:J135" si="14">IF(D131=0,"-",D131/(D130+D131))</f>
        <v>-</v>
      </c>
      <c r="E135" s="6" t="str">
        <f t="shared" si="14"/>
        <v>-</v>
      </c>
      <c r="F135" s="6">
        <f t="shared" si="14"/>
        <v>0.9</v>
      </c>
      <c r="G135" s="6">
        <f t="shared" si="14"/>
        <v>1</v>
      </c>
      <c r="H135" s="6" t="str">
        <f t="shared" si="14"/>
        <v>-</v>
      </c>
      <c r="I135" s="6" t="str">
        <f t="shared" si="14"/>
        <v>-</v>
      </c>
      <c r="J135" s="6">
        <f t="shared" si="14"/>
        <v>1</v>
      </c>
      <c r="K135" s="6">
        <f>IF(OR(C135="-",G135="-"),"-",(G135-C135)/C135)</f>
        <v>0.11111111111111108</v>
      </c>
      <c r="L135" s="6" t="str">
        <f t="shared" si="13"/>
        <v>-</v>
      </c>
      <c r="M135" s="6" t="str">
        <f t="shared" si="13"/>
        <v>-</v>
      </c>
      <c r="N135" s="6">
        <f t="shared" si="13"/>
        <v>0.11111111111111108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57</v>
      </c>
      <c r="D143" s="10">
        <v>0</v>
      </c>
      <c r="E143" s="10">
        <v>8</v>
      </c>
      <c r="F143" s="10">
        <v>65</v>
      </c>
      <c r="G143" s="10">
        <v>63</v>
      </c>
      <c r="H143" s="10">
        <v>0</v>
      </c>
      <c r="I143" s="10">
        <v>3</v>
      </c>
      <c r="J143" s="10">
        <v>66</v>
      </c>
      <c r="K143" s="6">
        <f>IF(C143=0,"-",(G143-C143)/C143)</f>
        <v>0.10526315789473684</v>
      </c>
      <c r="L143" s="6" t="str">
        <f t="shared" ref="L143:N147" si="15">IF(D143=0,"-",(H143-D143)/D143)</f>
        <v>-</v>
      </c>
      <c r="M143" s="6">
        <f t="shared" si="15"/>
        <v>-0.625</v>
      </c>
      <c r="N143" s="6">
        <f t="shared" si="15"/>
        <v>1.5384615384615385E-2</v>
      </c>
    </row>
    <row r="144" spans="2:14" ht="15" thickBot="1" x14ac:dyDescent="0.25">
      <c r="B144" s="4" t="s">
        <v>72</v>
      </c>
      <c r="C144" s="10">
        <v>14</v>
      </c>
      <c r="D144" s="10">
        <v>0</v>
      </c>
      <c r="E144" s="10">
        <v>5</v>
      </c>
      <c r="F144" s="10">
        <v>19</v>
      </c>
      <c r="G144" s="10">
        <v>0</v>
      </c>
      <c r="H144" s="10">
        <v>0</v>
      </c>
      <c r="I144" s="10">
        <v>0</v>
      </c>
      <c r="J144" s="10">
        <v>0</v>
      </c>
      <c r="K144" s="6">
        <f t="shared" ref="K144:K147" si="16">IF(C144=0,"-",(G144-C144)/C144)</f>
        <v>-1</v>
      </c>
      <c r="L144" s="6" t="str">
        <f t="shared" si="15"/>
        <v>-</v>
      </c>
      <c r="M144" s="6">
        <f t="shared" si="15"/>
        <v>-1</v>
      </c>
      <c r="N144" s="6">
        <f t="shared" si="15"/>
        <v>-1</v>
      </c>
    </row>
    <row r="145" spans="2:14" ht="15" thickBot="1" x14ac:dyDescent="0.25">
      <c r="B145" s="4" t="s">
        <v>73</v>
      </c>
      <c r="C145" s="10">
        <v>264</v>
      </c>
      <c r="D145" s="10">
        <v>0</v>
      </c>
      <c r="E145" s="10">
        <v>20</v>
      </c>
      <c r="F145" s="10">
        <v>284</v>
      </c>
      <c r="G145" s="10">
        <v>353</v>
      </c>
      <c r="H145" s="10">
        <v>0</v>
      </c>
      <c r="I145" s="10">
        <v>22</v>
      </c>
      <c r="J145" s="10">
        <v>375</v>
      </c>
      <c r="K145" s="6">
        <f t="shared" si="16"/>
        <v>0.3371212121212121</v>
      </c>
      <c r="L145" s="6" t="str">
        <f t="shared" si="15"/>
        <v>-</v>
      </c>
      <c r="M145" s="6">
        <f t="shared" si="15"/>
        <v>0.1</v>
      </c>
      <c r="N145" s="6">
        <f t="shared" si="15"/>
        <v>0.32042253521126762</v>
      </c>
    </row>
    <row r="146" spans="2:14" ht="15" thickBot="1" x14ac:dyDescent="0.25">
      <c r="B146" s="4" t="s">
        <v>74</v>
      </c>
      <c r="C146" s="10">
        <v>83</v>
      </c>
      <c r="D146" s="10">
        <v>0</v>
      </c>
      <c r="E146" s="10">
        <v>14</v>
      </c>
      <c r="F146" s="10">
        <v>97</v>
      </c>
      <c r="G146" s="10">
        <v>0</v>
      </c>
      <c r="H146" s="10">
        <v>0</v>
      </c>
      <c r="I146" s="10">
        <v>0</v>
      </c>
      <c r="J146" s="10">
        <v>0</v>
      </c>
      <c r="K146" s="6">
        <f t="shared" si="16"/>
        <v>-1</v>
      </c>
      <c r="L146" s="6" t="str">
        <f t="shared" si="15"/>
        <v>-</v>
      </c>
      <c r="M146" s="6">
        <f t="shared" si="15"/>
        <v>-1</v>
      </c>
      <c r="N146" s="6">
        <f t="shared" si="15"/>
        <v>-1</v>
      </c>
    </row>
    <row r="147" spans="2:14" ht="15" thickBot="1" x14ac:dyDescent="0.25">
      <c r="B147" s="4" t="s">
        <v>75</v>
      </c>
      <c r="C147" s="10">
        <v>4</v>
      </c>
      <c r="D147" s="10">
        <v>0</v>
      </c>
      <c r="E147" s="10">
        <v>0</v>
      </c>
      <c r="F147" s="10">
        <v>4</v>
      </c>
      <c r="G147" s="10">
        <v>3</v>
      </c>
      <c r="H147" s="10">
        <v>0</v>
      </c>
      <c r="I147" s="10">
        <v>0</v>
      </c>
      <c r="J147" s="10">
        <v>3</v>
      </c>
      <c r="K147" s="6">
        <f t="shared" si="16"/>
        <v>-0.25</v>
      </c>
      <c r="L147" s="6" t="str">
        <f t="shared" si="15"/>
        <v>-</v>
      </c>
      <c r="M147" s="6" t="str">
        <f t="shared" si="15"/>
        <v>-</v>
      </c>
      <c r="N147" s="6">
        <f t="shared" si="15"/>
        <v>-0.25</v>
      </c>
    </row>
    <row r="148" spans="2:14" ht="15" thickBot="1" x14ac:dyDescent="0.25">
      <c r="B148" s="7" t="s">
        <v>68</v>
      </c>
      <c r="C148" s="10">
        <v>422</v>
      </c>
      <c r="D148" s="10">
        <v>0</v>
      </c>
      <c r="E148" s="10">
        <v>47</v>
      </c>
      <c r="F148" s="10">
        <v>469</v>
      </c>
      <c r="G148" s="10">
        <v>419</v>
      </c>
      <c r="H148" s="10">
        <v>0</v>
      </c>
      <c r="I148" s="10">
        <v>25</v>
      </c>
      <c r="J148" s="10">
        <v>444</v>
      </c>
      <c r="K148" s="6">
        <f t="shared" ref="K148" si="17">IF(C148=0,"-",(G148-C148)/C148)</f>
        <v>-7.1090047393364926E-3</v>
      </c>
      <c r="L148" s="6" t="str">
        <f t="shared" ref="L148" si="18">IF(D148=0,"-",(H148-D148)/D148)</f>
        <v>-</v>
      </c>
      <c r="M148" s="6">
        <f t="shared" ref="M148" si="19">IF(E148=0,"-",(I148-E148)/E148)</f>
        <v>-0.46808510638297873</v>
      </c>
      <c r="N148" s="6">
        <f t="shared" ref="N148" si="20">IF(F148=0,"-",(J148-F148)/F148)</f>
        <v>-5.3304904051172705E-2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0.17757009345794392</v>
      </c>
      <c r="D149" s="6" t="str">
        <f t="shared" si="21"/>
        <v>-</v>
      </c>
      <c r="E149" s="6">
        <f t="shared" si="21"/>
        <v>0.2857142857142857</v>
      </c>
      <c r="F149" s="6">
        <f t="shared" si="21"/>
        <v>0.18624641833810887</v>
      </c>
      <c r="G149" s="6">
        <f t="shared" si="21"/>
        <v>0.15144230769230768</v>
      </c>
      <c r="H149" s="6" t="str">
        <f t="shared" si="21"/>
        <v>-</v>
      </c>
      <c r="I149" s="6">
        <f t="shared" si="21"/>
        <v>0.12</v>
      </c>
      <c r="J149" s="6">
        <f t="shared" si="21"/>
        <v>0.14965986394557823</v>
      </c>
      <c r="K149" s="6">
        <f>IF(OR(C149="-",G149="-"),"-",(G149-C149)/C149)</f>
        <v>-0.14714068825910934</v>
      </c>
      <c r="L149" s="6" t="str">
        <f t="shared" ref="L149:N150" si="22">IF(OR(D149="-",H149="-"),"-",(H149-D149)/D149)</f>
        <v>-</v>
      </c>
      <c r="M149" s="6">
        <f t="shared" si="22"/>
        <v>-0.57999999999999996</v>
      </c>
      <c r="N149" s="6">
        <f t="shared" si="22"/>
        <v>-0.19644165358451068</v>
      </c>
    </row>
    <row r="150" spans="2:14" ht="29.25" thickBot="1" x14ac:dyDescent="0.25">
      <c r="B150" s="7" t="s">
        <v>77</v>
      </c>
      <c r="C150" s="6">
        <f t="shared" si="21"/>
        <v>0.14432989690721648</v>
      </c>
      <c r="D150" s="6" t="str">
        <f t="shared" si="21"/>
        <v>-</v>
      </c>
      <c r="E150" s="6">
        <f t="shared" si="21"/>
        <v>0.26315789473684209</v>
      </c>
      <c r="F150" s="6">
        <f t="shared" si="21"/>
        <v>0.16379310344827586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347</v>
      </c>
      <c r="D157" s="19">
        <v>353</v>
      </c>
      <c r="E157" s="18">
        <f>IF(C157=0,"-",(D157-C157)/C157)</f>
        <v>1.7291066282420751E-2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60</v>
      </c>
      <c r="D158" s="19">
        <v>56</v>
      </c>
      <c r="E158" s="18">
        <f t="shared" ref="E158:E159" si="23">IF(C158=0,"-",(D158-C158)/C158)</f>
        <v>-6.6666666666666666E-2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11</v>
      </c>
      <c r="D159" s="19">
        <v>7</v>
      </c>
      <c r="E159" s="18">
        <f t="shared" si="23"/>
        <v>-0.36363636363636365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0.83014354066985641</v>
      </c>
      <c r="D160" s="18">
        <f>IF(D157=0,"-",D157/(D157+D158+D159))</f>
        <v>0.84855769230769229</v>
      </c>
      <c r="E160" s="18">
        <f>IF(OR(C160="-",D160="-"),"-",(D160-C160)/C160)</f>
        <v>2.2181888716470893E-2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18</v>
      </c>
      <c r="D166" s="5">
        <v>29</v>
      </c>
      <c r="E166" s="6">
        <f>IF(C166=0,"-",(D166-C166)/C166)</f>
        <v>0.61111111111111116</v>
      </c>
    </row>
    <row r="167" spans="2:14" ht="20.100000000000001" customHeight="1" thickBot="1" x14ac:dyDescent="0.25">
      <c r="B167" s="4" t="s">
        <v>41</v>
      </c>
      <c r="C167" s="5">
        <v>8</v>
      </c>
      <c r="D167" s="5">
        <v>16</v>
      </c>
      <c r="E167" s="6">
        <f t="shared" ref="E167:E168" si="24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5</v>
      </c>
      <c r="D168" s="5">
        <v>6</v>
      </c>
      <c r="E168" s="6">
        <f t="shared" si="24"/>
        <v>0.2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0.72222222222222221</v>
      </c>
      <c r="D169" s="6">
        <f>IF(D166=0,"-",(D167+D168)/D166)</f>
        <v>0.75862068965517238</v>
      </c>
      <c r="E169" s="6">
        <f t="shared" ref="E169:E171" si="25">IF(OR(C169="-",D169="-"),"-",(D169-C169)/C169)</f>
        <v>5.0397877984084849E-2</v>
      </c>
    </row>
    <row r="170" spans="2:14" ht="20.100000000000001" customHeight="1" thickBot="1" x14ac:dyDescent="0.25">
      <c r="B170" s="4" t="s">
        <v>39</v>
      </c>
      <c r="C170" s="6">
        <v>0.72727272727272729</v>
      </c>
      <c r="D170" s="6">
        <v>0.84210526315789469</v>
      </c>
      <c r="E170" s="6">
        <f t="shared" si="25"/>
        <v>0.15789473684210517</v>
      </c>
    </row>
    <row r="171" spans="2:14" ht="20.100000000000001" customHeight="1" thickBot="1" x14ac:dyDescent="0.25">
      <c r="B171" s="4" t="s">
        <v>40</v>
      </c>
      <c r="C171" s="6">
        <v>0.7142857142857143</v>
      </c>
      <c r="D171" s="6">
        <v>0.6</v>
      </c>
      <c r="E171" s="6">
        <f t="shared" si="25"/>
        <v>-0.16000000000000006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46</v>
      </c>
      <c r="D178" s="5">
        <v>45</v>
      </c>
      <c r="E178" s="6">
        <f>IF(C178=0,"-",(D178-C178)/C178)</f>
        <v>-2.1739130434782608E-2</v>
      </c>
      <c r="H178" s="13"/>
    </row>
    <row r="179" spans="2:8" ht="15" thickBot="1" x14ac:dyDescent="0.25">
      <c r="B179" s="4" t="s">
        <v>43</v>
      </c>
      <c r="C179" s="5">
        <v>39</v>
      </c>
      <c r="D179" s="5">
        <v>34</v>
      </c>
      <c r="E179" s="6">
        <f t="shared" ref="E179:E185" si="26">IF(C179=0,"-",(D179-C179)/C179)</f>
        <v>-0.12820512820512819</v>
      </c>
      <c r="H179" s="13"/>
    </row>
    <row r="180" spans="2:8" ht="15" thickBot="1" x14ac:dyDescent="0.25">
      <c r="B180" s="4" t="s">
        <v>47</v>
      </c>
      <c r="C180" s="5">
        <v>5</v>
      </c>
      <c r="D180" s="5">
        <v>8</v>
      </c>
      <c r="E180" s="6">
        <f t="shared" si="26"/>
        <v>0.6</v>
      </c>
      <c r="H180" s="13"/>
    </row>
    <row r="181" spans="2:8" ht="15" thickBot="1" x14ac:dyDescent="0.25">
      <c r="B181" s="4" t="s">
        <v>78</v>
      </c>
      <c r="C181" s="5">
        <v>2</v>
      </c>
      <c r="D181" s="5">
        <v>3</v>
      </c>
      <c r="E181" s="6">
        <f t="shared" si="26"/>
        <v>0.5</v>
      </c>
      <c r="H181" s="13"/>
    </row>
    <row r="182" spans="2:8" ht="15" thickBot="1" x14ac:dyDescent="0.25">
      <c r="B182" s="15" t="s">
        <v>79</v>
      </c>
      <c r="C182" s="5">
        <v>473</v>
      </c>
      <c r="D182" s="5">
        <v>325</v>
      </c>
      <c r="E182" s="6">
        <f t="shared" si="26"/>
        <v>-0.31289640591966172</v>
      </c>
      <c r="H182" s="13"/>
    </row>
    <row r="183" spans="2:8" ht="15" thickBot="1" x14ac:dyDescent="0.25">
      <c r="B183" s="4" t="s">
        <v>47</v>
      </c>
      <c r="C183" s="5">
        <v>440</v>
      </c>
      <c r="D183" s="5">
        <v>301</v>
      </c>
      <c r="E183" s="6">
        <f t="shared" si="26"/>
        <v>-0.31590909090909092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33</v>
      </c>
      <c r="D185" s="5">
        <v>24</v>
      </c>
      <c r="E185" s="6">
        <f t="shared" si="26"/>
        <v>-0.27272727272727271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7</v>
      </c>
      <c r="D197" s="5">
        <v>6</v>
      </c>
      <c r="E197" s="6">
        <f t="shared" ref="E197:E200" si="27">IF(C197=0,"-",(D197-C197)/C197)</f>
        <v>-0.14285714285714285</v>
      </c>
    </row>
    <row r="198" spans="2:5" ht="15" thickBot="1" x14ac:dyDescent="0.25">
      <c r="B198" s="4" t="s">
        <v>83</v>
      </c>
      <c r="C198" s="5">
        <v>2</v>
      </c>
      <c r="D198" s="5">
        <v>3</v>
      </c>
      <c r="E198" s="6">
        <f t="shared" si="27"/>
        <v>0.5</v>
      </c>
    </row>
    <row r="199" spans="2:5" ht="15" thickBot="1" x14ac:dyDescent="0.25">
      <c r="B199" s="4" t="s">
        <v>84</v>
      </c>
      <c r="C199" s="5">
        <v>9</v>
      </c>
      <c r="D199" s="5">
        <v>9</v>
      </c>
      <c r="E199" s="6">
        <f t="shared" si="27"/>
        <v>0</v>
      </c>
    </row>
    <row r="200" spans="2:5" ht="15" thickBot="1" x14ac:dyDescent="0.25">
      <c r="B200" s="4" t="s">
        <v>85</v>
      </c>
      <c r="C200" s="5">
        <v>6</v>
      </c>
      <c r="D200" s="5">
        <v>5</v>
      </c>
      <c r="E200" s="6">
        <f t="shared" si="27"/>
        <v>-0.16666666666666666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7</v>
      </c>
      <c r="D208" s="5">
        <v>6</v>
      </c>
      <c r="E208" s="6">
        <f t="shared" si="28"/>
        <v>-0.14285714285714285</v>
      </c>
    </row>
    <row r="209" spans="2:5" ht="20.100000000000001" customHeight="1" thickBot="1" x14ac:dyDescent="0.25">
      <c r="B209" s="17" t="s">
        <v>86</v>
      </c>
      <c r="C209" s="5">
        <v>4</v>
      </c>
      <c r="D209" s="5">
        <v>5</v>
      </c>
      <c r="E209" s="6">
        <f t="shared" si="28"/>
        <v>0.25</v>
      </c>
    </row>
    <row r="210" spans="2:5" ht="20.100000000000001" customHeight="1" thickBot="1" x14ac:dyDescent="0.25">
      <c r="B210" s="17" t="s">
        <v>87</v>
      </c>
      <c r="C210" s="5">
        <v>3</v>
      </c>
      <c r="D210" s="5">
        <v>1</v>
      </c>
      <c r="E210" s="6">
        <f t="shared" si="28"/>
        <v>-0.66666666666666663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2</v>
      </c>
      <c r="D212" s="5">
        <v>3</v>
      </c>
      <c r="E212" s="6">
        <f>IF(C212=0,"-",(D212-C212)/C212)</f>
        <v>0.5</v>
      </c>
    </row>
    <row r="213" spans="2:5" ht="15" thickBot="1" x14ac:dyDescent="0.25">
      <c r="B213" s="17" t="s">
        <v>86</v>
      </c>
      <c r="C213" s="5">
        <v>1</v>
      </c>
      <c r="D213" s="5">
        <v>2</v>
      </c>
      <c r="E213" s="6">
        <f t="shared" ref="E213:E214" si="29">IF(C213=0,"-",(D213-C213)/C213)</f>
        <v>1</v>
      </c>
    </row>
    <row r="214" spans="2:5" ht="15" thickBot="1" x14ac:dyDescent="0.25">
      <c r="B214" s="17" t="s">
        <v>87</v>
      </c>
      <c r="C214" s="5">
        <v>1</v>
      </c>
      <c r="D214" s="5">
        <v>1</v>
      </c>
      <c r="E214" s="6">
        <f t="shared" si="29"/>
        <v>0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12</v>
      </c>
      <c r="D221" s="5">
        <v>16</v>
      </c>
      <c r="E221" s="6">
        <f t="shared" ref="E221:E223" si="30">IF(C221=0,"-",(D221-C221)/C221)</f>
        <v>0.33333333333333331</v>
      </c>
    </row>
    <row r="222" spans="2:5" ht="15" thickBot="1" x14ac:dyDescent="0.25">
      <c r="B222" s="16" t="s">
        <v>92</v>
      </c>
      <c r="C222" s="5">
        <v>10</v>
      </c>
      <c r="D222" s="5">
        <v>10</v>
      </c>
      <c r="E222" s="6">
        <f t="shared" si="30"/>
        <v>0</v>
      </c>
    </row>
    <row r="223" spans="2:5" ht="15" thickBot="1" x14ac:dyDescent="0.25">
      <c r="B223" s="16" t="s">
        <v>93</v>
      </c>
      <c r="C223" s="5">
        <v>32</v>
      </c>
      <c r="D223" s="5">
        <v>37</v>
      </c>
      <c r="E223" s="6">
        <f t="shared" si="30"/>
        <v>0.15625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1985</v>
      </c>
      <c r="D14" s="5">
        <v>1802</v>
      </c>
      <c r="E14" s="6">
        <f>IF(C14&gt;0,(D14-C14)/C14)</f>
        <v>-9.219143576826197E-2</v>
      </c>
    </row>
    <row r="15" spans="1:5" ht="20.100000000000001" customHeight="1" thickBot="1" x14ac:dyDescent="0.25">
      <c r="B15" s="4" t="s">
        <v>17</v>
      </c>
      <c r="C15" s="5">
        <v>1845</v>
      </c>
      <c r="D15" s="5">
        <v>1627</v>
      </c>
      <c r="E15" s="6">
        <f t="shared" ref="E15:E25" si="0">IF(C15&gt;0,(D15-C15)/C15)</f>
        <v>-0.11815718157181572</v>
      </c>
    </row>
    <row r="16" spans="1:5" ht="20.100000000000001" customHeight="1" thickBot="1" x14ac:dyDescent="0.25">
      <c r="B16" s="4" t="s">
        <v>18</v>
      </c>
      <c r="C16" s="5">
        <v>1206</v>
      </c>
      <c r="D16" s="5">
        <v>945</v>
      </c>
      <c r="E16" s="6">
        <f t="shared" si="0"/>
        <v>-0.21641791044776118</v>
      </c>
    </row>
    <row r="17" spans="2:5" ht="20.100000000000001" customHeight="1" thickBot="1" x14ac:dyDescent="0.25">
      <c r="B17" s="4" t="s">
        <v>19</v>
      </c>
      <c r="C17" s="5">
        <v>639</v>
      </c>
      <c r="D17" s="5">
        <v>682</v>
      </c>
      <c r="E17" s="6">
        <f t="shared" si="0"/>
        <v>6.729264475743349E-2</v>
      </c>
    </row>
    <row r="18" spans="2:5" ht="20.100000000000001" customHeight="1" thickBot="1" x14ac:dyDescent="0.25">
      <c r="B18" s="4" t="s">
        <v>100</v>
      </c>
      <c r="C18" s="5">
        <v>4</v>
      </c>
      <c r="D18" s="5">
        <v>4</v>
      </c>
      <c r="E18" s="6">
        <f>IF(C18=0,"-",(D18-C18)/C18)</f>
        <v>0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0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0.34634146341463412</v>
      </c>
      <c r="D20" s="6">
        <f>D17/D15</f>
        <v>0.41917639827904118</v>
      </c>
      <c r="E20" s="6">
        <f t="shared" si="0"/>
        <v>0.21029805136906266</v>
      </c>
    </row>
    <row r="21" spans="2:5" ht="30" customHeight="1" thickBot="1" x14ac:dyDescent="0.25">
      <c r="B21" s="4" t="s">
        <v>23</v>
      </c>
      <c r="C21" s="5">
        <v>150</v>
      </c>
      <c r="D21" s="5">
        <v>156</v>
      </c>
      <c r="E21" s="6">
        <f t="shared" si="0"/>
        <v>0.04</v>
      </c>
    </row>
    <row r="22" spans="2:5" ht="20.100000000000001" customHeight="1" thickBot="1" x14ac:dyDescent="0.25">
      <c r="B22" s="4" t="s">
        <v>24</v>
      </c>
      <c r="C22" s="5">
        <v>85</v>
      </c>
      <c r="D22" s="5">
        <v>109</v>
      </c>
      <c r="E22" s="6">
        <f t="shared" si="0"/>
        <v>0.28235294117647058</v>
      </c>
    </row>
    <row r="23" spans="2:5" ht="20.100000000000001" customHeight="1" thickBot="1" x14ac:dyDescent="0.25">
      <c r="B23" s="4" t="s">
        <v>25</v>
      </c>
      <c r="C23" s="5">
        <v>65</v>
      </c>
      <c r="D23" s="5">
        <v>47</v>
      </c>
      <c r="E23" s="6">
        <f t="shared" si="0"/>
        <v>-0.27692307692307694</v>
      </c>
    </row>
    <row r="24" spans="2:5" ht="20.100000000000001" customHeight="1" thickBot="1" x14ac:dyDescent="0.25">
      <c r="B24" s="4" t="s">
        <v>21</v>
      </c>
      <c r="C24" s="6">
        <f>C23/C21</f>
        <v>0.43333333333333335</v>
      </c>
      <c r="D24" s="6">
        <f t="shared" ref="D24" si="1">D23/D21</f>
        <v>0.30128205128205127</v>
      </c>
      <c r="E24" s="6">
        <f t="shared" si="0"/>
        <v>-0.30473372781065095</v>
      </c>
    </row>
    <row r="25" spans="2:5" ht="20.100000000000001" customHeight="1" thickBot="1" x14ac:dyDescent="0.25">
      <c r="B25" s="7" t="s">
        <v>26</v>
      </c>
      <c r="C25" s="6">
        <v>0.23292984077446333</v>
      </c>
      <c r="D25" s="6">
        <v>0.2054075072845809</v>
      </c>
      <c r="E25" s="6">
        <f t="shared" si="0"/>
        <v>-0.11815718157181587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420</v>
      </c>
      <c r="D34" s="5">
        <v>394</v>
      </c>
      <c r="E34" s="6">
        <f>IF(C34&gt;0,(D34-C34)/C34,"-")</f>
        <v>-6.1904761904761907E-2</v>
      </c>
    </row>
    <row r="35" spans="2:5" ht="20.100000000000001" customHeight="1" thickBot="1" x14ac:dyDescent="0.25">
      <c r="B35" s="4" t="s">
        <v>29</v>
      </c>
      <c r="C35" s="5">
        <v>1</v>
      </c>
      <c r="D35" s="5">
        <v>2</v>
      </c>
      <c r="E35" s="6">
        <f t="shared" ref="E35:E37" si="2">IF(C35&gt;0,(D35-C35)/C35,"-")</f>
        <v>1</v>
      </c>
    </row>
    <row r="36" spans="2:5" ht="20.100000000000001" customHeight="1" thickBot="1" x14ac:dyDescent="0.25">
      <c r="B36" s="4" t="s">
        <v>28</v>
      </c>
      <c r="C36" s="5">
        <v>330</v>
      </c>
      <c r="D36" s="5">
        <v>312</v>
      </c>
      <c r="E36" s="6">
        <f t="shared" si="2"/>
        <v>-5.4545454545454543E-2</v>
      </c>
    </row>
    <row r="37" spans="2:5" ht="20.100000000000001" customHeight="1" thickBot="1" x14ac:dyDescent="0.25">
      <c r="B37" s="4" t="s">
        <v>30</v>
      </c>
      <c r="C37" s="5">
        <v>89</v>
      </c>
      <c r="D37" s="5">
        <v>80</v>
      </c>
      <c r="E37" s="6">
        <f t="shared" si="2"/>
        <v>-0.10112359550561797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511</v>
      </c>
      <c r="D44" s="5">
        <v>492</v>
      </c>
      <c r="E44" s="6">
        <f>IF(C44&gt;0,(D44-C44)/C44,"-")</f>
        <v>-3.7181996086105673E-2</v>
      </c>
    </row>
    <row r="45" spans="2:5" ht="20.100000000000001" customHeight="1" thickBot="1" x14ac:dyDescent="0.25">
      <c r="B45" s="4" t="s">
        <v>34</v>
      </c>
      <c r="C45" s="5">
        <v>15</v>
      </c>
      <c r="D45" s="5">
        <v>10</v>
      </c>
      <c r="E45" s="6">
        <f t="shared" ref="E45:E51" si="3">IF(C45&gt;0,(D45-C45)/C45,"-")</f>
        <v>-0.33333333333333331</v>
      </c>
    </row>
    <row r="46" spans="2:5" ht="20.100000000000001" customHeight="1" thickBot="1" x14ac:dyDescent="0.25">
      <c r="B46" s="4" t="s">
        <v>31</v>
      </c>
      <c r="C46" s="5">
        <v>43</v>
      </c>
      <c r="D46" s="5">
        <v>29</v>
      </c>
      <c r="E46" s="6">
        <f t="shared" si="3"/>
        <v>-0.32558139534883723</v>
      </c>
    </row>
    <row r="47" spans="2:5" ht="20.100000000000001" customHeight="1" thickBot="1" x14ac:dyDescent="0.25">
      <c r="B47" s="4" t="s">
        <v>32</v>
      </c>
      <c r="C47" s="5">
        <v>729</v>
      </c>
      <c r="D47" s="5">
        <v>824</v>
      </c>
      <c r="E47" s="6">
        <f t="shared" si="3"/>
        <v>0.13031550068587106</v>
      </c>
    </row>
    <row r="48" spans="2:5" ht="20.100000000000001" customHeight="1" thickBot="1" x14ac:dyDescent="0.25">
      <c r="B48" s="4" t="s">
        <v>35</v>
      </c>
      <c r="C48" s="5">
        <v>270</v>
      </c>
      <c r="D48" s="5">
        <v>294</v>
      </c>
      <c r="E48" s="6">
        <f t="shared" si="3"/>
        <v>8.8888888888888892E-2</v>
      </c>
    </row>
    <row r="49" spans="2:5" ht="20.100000000000001" customHeight="1" thickBot="1" x14ac:dyDescent="0.25">
      <c r="B49" s="4" t="s">
        <v>67</v>
      </c>
      <c r="C49" s="5">
        <v>243</v>
      </c>
      <c r="D49" s="5">
        <v>290</v>
      </c>
      <c r="E49" s="6">
        <f t="shared" si="3"/>
        <v>0.19341563786008231</v>
      </c>
    </row>
    <row r="50" spans="2:5" ht="20.100000000000001" customHeight="1" collapsed="1" thickBot="1" x14ac:dyDescent="0.25">
      <c r="B50" s="4" t="s">
        <v>36</v>
      </c>
      <c r="C50" s="6">
        <f>C44/(C44+C45)</f>
        <v>0.97148288973384034</v>
      </c>
      <c r="D50" s="6">
        <f>D44/(D44+D45)</f>
        <v>0.98007968127490042</v>
      </c>
      <c r="E50" s="6">
        <f t="shared" si="3"/>
        <v>8.8491435432438374E-3</v>
      </c>
    </row>
    <row r="51" spans="2:5" ht="20.100000000000001" customHeight="1" thickBot="1" x14ac:dyDescent="0.25">
      <c r="B51" s="4" t="s">
        <v>37</v>
      </c>
      <c r="C51" s="6">
        <f>C47/(C46+C47)</f>
        <v>0.94430051813471505</v>
      </c>
      <c r="D51" s="6">
        <f t="shared" ref="D51" si="4">D47/(D46+D47)</f>
        <v>0.96600234466588508</v>
      </c>
      <c r="E51" s="6">
        <f t="shared" si="3"/>
        <v>2.2981906834105986E-2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537</v>
      </c>
      <c r="D58" s="5">
        <v>504</v>
      </c>
      <c r="E58" s="6">
        <f>IF(C58&gt;0,(D58-C58)/C58,"-")</f>
        <v>-6.1452513966480445E-2</v>
      </c>
    </row>
    <row r="59" spans="2:5" ht="20.100000000000001" customHeight="1" thickBot="1" x14ac:dyDescent="0.25">
      <c r="B59" s="4" t="s">
        <v>41</v>
      </c>
      <c r="C59" s="5">
        <v>329</v>
      </c>
      <c r="D59" s="5">
        <v>296</v>
      </c>
      <c r="E59" s="6">
        <f t="shared" ref="E59:E63" si="5">IF(C59&gt;0,(D59-C59)/C59,"-")</f>
        <v>-0.10030395136778116</v>
      </c>
    </row>
    <row r="60" spans="2:5" ht="20.100000000000001" customHeight="1" thickBot="1" x14ac:dyDescent="0.25">
      <c r="B60" s="4" t="s">
        <v>42</v>
      </c>
      <c r="C60" s="5">
        <v>193</v>
      </c>
      <c r="D60" s="5">
        <v>198</v>
      </c>
      <c r="E60" s="6">
        <f t="shared" si="5"/>
        <v>2.5906735751295335E-2</v>
      </c>
    </row>
    <row r="61" spans="2:5" ht="20.100000000000001" customHeight="1" collapsed="1" thickBot="1" x14ac:dyDescent="0.25">
      <c r="B61" s="4" t="s">
        <v>98</v>
      </c>
      <c r="C61" s="6">
        <f>(C59+C60)/C58</f>
        <v>0.97206703910614523</v>
      </c>
      <c r="D61" s="6">
        <f>(D59+D60)/D58</f>
        <v>0.98015873015873012</v>
      </c>
      <c r="E61" s="6">
        <f t="shared" si="5"/>
        <v>8.3242109104177918E-3</v>
      </c>
    </row>
    <row r="62" spans="2:5" ht="20.100000000000001" customHeight="1" thickBot="1" x14ac:dyDescent="0.25">
      <c r="B62" s="4" t="s">
        <v>39</v>
      </c>
      <c r="C62" s="6">
        <v>0.97050147492625372</v>
      </c>
      <c r="D62" s="6">
        <v>0.97689768976897695</v>
      </c>
      <c r="E62" s="6">
        <f t="shared" si="5"/>
        <v>6.5906286677300209E-3</v>
      </c>
    </row>
    <row r="63" spans="2:5" ht="20.100000000000001" customHeight="1" thickBot="1" x14ac:dyDescent="0.25">
      <c r="B63" s="4" t="s">
        <v>40</v>
      </c>
      <c r="C63" s="6">
        <v>0.9747474747474747</v>
      </c>
      <c r="D63" s="6">
        <v>0.9850746268656716</v>
      </c>
      <c r="E63" s="6">
        <f t="shared" si="5"/>
        <v>1.0594694919186461E-2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1993</v>
      </c>
      <c r="D70" s="5">
        <v>1808</v>
      </c>
      <c r="E70" s="6">
        <f>IF(C70&gt;0,(D70-C70)/C70,"-")</f>
        <v>-9.282488710486704E-2</v>
      </c>
    </row>
    <row r="71" spans="2:5" ht="20.100000000000001" customHeight="1" thickBot="1" x14ac:dyDescent="0.25">
      <c r="B71" s="4" t="s">
        <v>45</v>
      </c>
      <c r="C71" s="5">
        <v>820</v>
      </c>
      <c r="D71" s="5">
        <v>797</v>
      </c>
      <c r="E71" s="6">
        <f t="shared" ref="E71:E77" si="6">IF(C71&gt;0,(D71-C71)/C71,"-")</f>
        <v>-2.8048780487804879E-2</v>
      </c>
    </row>
    <row r="72" spans="2:5" ht="20.100000000000001" customHeight="1" thickBot="1" x14ac:dyDescent="0.25">
      <c r="B72" s="4" t="s">
        <v>43</v>
      </c>
      <c r="C72" s="5">
        <v>11</v>
      </c>
      <c r="D72" s="5">
        <v>6</v>
      </c>
      <c r="E72" s="6">
        <f t="shared" si="6"/>
        <v>-0.45454545454545453</v>
      </c>
    </row>
    <row r="73" spans="2:5" ht="20.100000000000001" customHeight="1" thickBot="1" x14ac:dyDescent="0.25">
      <c r="B73" s="4" t="s">
        <v>46</v>
      </c>
      <c r="C73" s="5">
        <v>786</v>
      </c>
      <c r="D73" s="5">
        <v>624</v>
      </c>
      <c r="E73" s="6">
        <f t="shared" si="6"/>
        <v>-0.20610687022900764</v>
      </c>
    </row>
    <row r="74" spans="2:5" ht="20.100000000000001" customHeight="1" thickBot="1" x14ac:dyDescent="0.25">
      <c r="B74" s="4" t="s">
        <v>47</v>
      </c>
      <c r="C74" s="5">
        <v>271</v>
      </c>
      <c r="D74" s="5">
        <v>324</v>
      </c>
      <c r="E74" s="6">
        <f t="shared" si="6"/>
        <v>0.19557195571955718</v>
      </c>
    </row>
    <row r="75" spans="2:5" ht="20.100000000000001" customHeight="1" thickBot="1" x14ac:dyDescent="0.25">
      <c r="B75" s="4" t="s">
        <v>48</v>
      </c>
      <c r="C75" s="5">
        <v>105</v>
      </c>
      <c r="D75" s="5">
        <v>57</v>
      </c>
      <c r="E75" s="6">
        <f t="shared" si="6"/>
        <v>-0.45714285714285713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99</v>
      </c>
      <c r="D90" s="5">
        <v>101</v>
      </c>
      <c r="E90" s="6">
        <f>IF(C90&gt;0,(D90-C90)/C90,"-")</f>
        <v>2.0202020202020204E-2</v>
      </c>
    </row>
    <row r="91" spans="2:5" ht="29.25" thickBot="1" x14ac:dyDescent="0.25">
      <c r="B91" s="4" t="s">
        <v>52</v>
      </c>
      <c r="C91" s="5">
        <v>21</v>
      </c>
      <c r="D91" s="5">
        <v>21</v>
      </c>
      <c r="E91" s="6">
        <f t="shared" ref="E91:E93" si="7">IF(C91&gt;0,(D91-C91)/C91,"-")</f>
        <v>0</v>
      </c>
    </row>
    <row r="92" spans="2:5" ht="29.25" customHeight="1" thickBot="1" x14ac:dyDescent="0.25">
      <c r="B92" s="4" t="s">
        <v>53</v>
      </c>
      <c r="C92" s="5">
        <v>33</v>
      </c>
      <c r="D92" s="5">
        <v>34</v>
      </c>
      <c r="E92" s="6">
        <f t="shared" si="7"/>
        <v>3.0303030303030304E-2</v>
      </c>
    </row>
    <row r="93" spans="2:5" ht="29.25" customHeight="1" thickBot="1" x14ac:dyDescent="0.25">
      <c r="B93" s="4" t="s">
        <v>54</v>
      </c>
      <c r="C93" s="6">
        <f>(C90+C91)/(C90+C91+C92)</f>
        <v>0.78431372549019607</v>
      </c>
      <c r="D93" s="6">
        <f>(D90+D91)/(D90+D91+D92)</f>
        <v>0.78205128205128205</v>
      </c>
      <c r="E93" s="6">
        <f t="shared" si="7"/>
        <v>-2.8846153846153744E-3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153</v>
      </c>
      <c r="D100" s="5">
        <v>156</v>
      </c>
      <c r="E100" s="6">
        <f>IF(C100&gt;0,(D100-C100)/C100,"-")</f>
        <v>1.9607843137254902E-2</v>
      </c>
    </row>
    <row r="101" spans="2:5" ht="20.100000000000001" customHeight="1" thickBot="1" x14ac:dyDescent="0.25">
      <c r="B101" s="4" t="s">
        <v>41</v>
      </c>
      <c r="C101" s="5">
        <v>55</v>
      </c>
      <c r="D101" s="5">
        <v>64</v>
      </c>
      <c r="E101" s="6">
        <f t="shared" ref="E101:E105" si="8">IF(C101&gt;0,(D101-C101)/C101,"-")</f>
        <v>0.16363636363636364</v>
      </c>
    </row>
    <row r="102" spans="2:5" ht="20.100000000000001" customHeight="1" thickBot="1" x14ac:dyDescent="0.25">
      <c r="B102" s="4" t="s">
        <v>42</v>
      </c>
      <c r="C102" s="5">
        <v>65</v>
      </c>
      <c r="D102" s="5">
        <v>58</v>
      </c>
      <c r="E102" s="6">
        <f t="shared" si="8"/>
        <v>-0.1076923076923077</v>
      </c>
    </row>
    <row r="103" spans="2:5" ht="20.100000000000001" customHeight="1" thickBot="1" x14ac:dyDescent="0.25">
      <c r="B103" s="4" t="s">
        <v>98</v>
      </c>
      <c r="C103" s="6">
        <f>(C101+C102)/C100</f>
        <v>0.78431372549019607</v>
      </c>
      <c r="D103" s="6">
        <f>(D101+D102)/D100</f>
        <v>0.78205128205128205</v>
      </c>
      <c r="E103" s="6">
        <f t="shared" si="8"/>
        <v>-2.8846153846153744E-3</v>
      </c>
    </row>
    <row r="104" spans="2:5" ht="20.100000000000001" customHeight="1" thickBot="1" x14ac:dyDescent="0.25">
      <c r="B104" s="4" t="s">
        <v>39</v>
      </c>
      <c r="C104" s="6">
        <v>0.7142857142857143</v>
      </c>
      <c r="D104" s="6">
        <v>0.76190476190476186</v>
      </c>
      <c r="E104" s="6">
        <f t="shared" si="8"/>
        <v>6.6666666666666582E-2</v>
      </c>
    </row>
    <row r="105" spans="2:5" ht="20.100000000000001" customHeight="1" thickBot="1" x14ac:dyDescent="0.25">
      <c r="B105" s="4" t="s">
        <v>40</v>
      </c>
      <c r="C105" s="6">
        <v>0.85526315789473684</v>
      </c>
      <c r="D105" s="6">
        <v>0.80555555555555558</v>
      </c>
      <c r="E105" s="6">
        <f t="shared" si="8"/>
        <v>-5.8119658119658087E-2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188</v>
      </c>
      <c r="D112" s="5">
        <v>247</v>
      </c>
      <c r="E112" s="6">
        <f>IF(C112&gt;0,(D112-C112)/C112,"-")</f>
        <v>0.31382978723404253</v>
      </c>
    </row>
    <row r="113" spans="2:14" ht="15" thickBot="1" x14ac:dyDescent="0.25">
      <c r="B113" s="4" t="s">
        <v>56</v>
      </c>
      <c r="C113" s="5">
        <v>93</v>
      </c>
      <c r="D113" s="5">
        <v>128</v>
      </c>
      <c r="E113" s="6">
        <f t="shared" ref="E113:E114" si="9">IF(C113&gt;0,(D113-C113)/C113,"-")</f>
        <v>0.37634408602150538</v>
      </c>
    </row>
    <row r="114" spans="2:14" ht="15" thickBot="1" x14ac:dyDescent="0.25">
      <c r="B114" s="4" t="s">
        <v>57</v>
      </c>
      <c r="C114" s="5">
        <v>95</v>
      </c>
      <c r="D114" s="5">
        <v>119</v>
      </c>
      <c r="E114" s="6">
        <f t="shared" si="9"/>
        <v>0.25263157894736843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1</v>
      </c>
      <c r="D128" s="10">
        <v>0</v>
      </c>
      <c r="E128" s="10">
        <v>0</v>
      </c>
      <c r="F128" s="10">
        <v>1</v>
      </c>
      <c r="G128" s="10">
        <v>0</v>
      </c>
      <c r="H128" s="10">
        <v>0</v>
      </c>
      <c r="I128" s="10">
        <v>0</v>
      </c>
      <c r="J128" s="10">
        <v>0</v>
      </c>
      <c r="K128" s="6">
        <f>IF(C128=0,"-",(G128-C128)/C128)</f>
        <v>-1</v>
      </c>
      <c r="L128" s="6" t="str">
        <f t="shared" ref="L128:N133" si="10">IF(D128=0,"-",(H128-D128)/D128)</f>
        <v>-</v>
      </c>
      <c r="M128" s="6" t="str">
        <f t="shared" si="10"/>
        <v>-</v>
      </c>
      <c r="N128" s="6">
        <f t="shared" si="10"/>
        <v>-1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1</v>
      </c>
      <c r="D131" s="10">
        <v>0</v>
      </c>
      <c r="E131" s="10">
        <v>0</v>
      </c>
      <c r="F131" s="10">
        <v>1</v>
      </c>
      <c r="G131" s="10">
        <v>0</v>
      </c>
      <c r="H131" s="10">
        <v>0</v>
      </c>
      <c r="I131" s="10">
        <v>0</v>
      </c>
      <c r="J131" s="10">
        <v>0</v>
      </c>
      <c r="K131" s="6">
        <f t="shared" si="11"/>
        <v>-1</v>
      </c>
      <c r="L131" s="6" t="str">
        <f t="shared" si="10"/>
        <v>-</v>
      </c>
      <c r="M131" s="6" t="str">
        <f t="shared" si="10"/>
        <v>-</v>
      </c>
      <c r="N131" s="6">
        <f t="shared" si="10"/>
        <v>-1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2</v>
      </c>
      <c r="D133" s="10">
        <v>0</v>
      </c>
      <c r="E133" s="10">
        <v>0</v>
      </c>
      <c r="F133" s="10">
        <v>2</v>
      </c>
      <c r="G133" s="10">
        <v>0</v>
      </c>
      <c r="H133" s="10">
        <v>0</v>
      </c>
      <c r="I133" s="10">
        <v>0</v>
      </c>
      <c r="J133" s="10">
        <v>0</v>
      </c>
      <c r="K133" s="6">
        <f t="shared" si="11"/>
        <v>-1</v>
      </c>
      <c r="L133" s="6" t="str">
        <f t="shared" si="10"/>
        <v>-</v>
      </c>
      <c r="M133" s="6" t="str">
        <f t="shared" si="10"/>
        <v>-</v>
      </c>
      <c r="N133" s="6">
        <f t="shared" si="10"/>
        <v>-1</v>
      </c>
    </row>
    <row r="134" spans="2:14" ht="15" thickBot="1" x14ac:dyDescent="0.25">
      <c r="B134" s="4" t="s">
        <v>36</v>
      </c>
      <c r="C134" s="6">
        <f>IF(C128=0,"-",C128/(C128+C129))</f>
        <v>1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>
        <f t="shared" si="12"/>
        <v>1</v>
      </c>
      <c r="G134" s="6" t="str">
        <f t="shared" si="12"/>
        <v>-</v>
      </c>
      <c r="H134" s="6" t="str">
        <f t="shared" si="12"/>
        <v>-</v>
      </c>
      <c r="I134" s="6" t="str">
        <f t="shared" si="12"/>
        <v>-</v>
      </c>
      <c r="J134" s="6" t="str">
        <f t="shared" si="12"/>
        <v>-</v>
      </c>
      <c r="K134" s="6" t="str">
        <f>IF(OR(C134="-",G134="-"),"-",(G134-C134)/C134)</f>
        <v>-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 t="str">
        <f t="shared" si="13"/>
        <v>-</v>
      </c>
    </row>
    <row r="135" spans="2:14" ht="15" thickBot="1" x14ac:dyDescent="0.25">
      <c r="B135" s="4" t="s">
        <v>37</v>
      </c>
      <c r="C135" s="6">
        <f>IF(C131=0,"-",C131/(C130+C131))</f>
        <v>1</v>
      </c>
      <c r="D135" s="6" t="str">
        <f t="shared" ref="D135:J135" si="14">IF(D131=0,"-",D131/(D130+D131))</f>
        <v>-</v>
      </c>
      <c r="E135" s="6" t="str">
        <f t="shared" si="14"/>
        <v>-</v>
      </c>
      <c r="F135" s="6">
        <f t="shared" si="14"/>
        <v>1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2</v>
      </c>
      <c r="D143" s="10">
        <v>0</v>
      </c>
      <c r="E143" s="10">
        <v>0</v>
      </c>
      <c r="F143" s="10">
        <v>2</v>
      </c>
      <c r="G143" s="10">
        <v>4</v>
      </c>
      <c r="H143" s="10">
        <v>0</v>
      </c>
      <c r="I143" s="10">
        <v>0</v>
      </c>
      <c r="J143" s="10">
        <v>4</v>
      </c>
      <c r="K143" s="6">
        <f>IF(C143=0,"-",(G143-C143)/C143)</f>
        <v>1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1</v>
      </c>
    </row>
    <row r="144" spans="2:14" ht="15" thickBot="1" x14ac:dyDescent="0.25">
      <c r="B144" s="4" t="s">
        <v>72</v>
      </c>
      <c r="C144" s="10">
        <v>6</v>
      </c>
      <c r="D144" s="10">
        <v>0</v>
      </c>
      <c r="E144" s="10">
        <v>0</v>
      </c>
      <c r="F144" s="10">
        <v>6</v>
      </c>
      <c r="G144" s="10">
        <v>3</v>
      </c>
      <c r="H144" s="10">
        <v>0</v>
      </c>
      <c r="I144" s="10">
        <v>0</v>
      </c>
      <c r="J144" s="10">
        <v>3</v>
      </c>
      <c r="K144" s="6">
        <f t="shared" ref="K144:K147" si="16">IF(C144=0,"-",(G144-C144)/C144)</f>
        <v>-0.5</v>
      </c>
      <c r="L144" s="6" t="str">
        <f t="shared" si="15"/>
        <v>-</v>
      </c>
      <c r="M144" s="6" t="str">
        <f t="shared" si="15"/>
        <v>-</v>
      </c>
      <c r="N144" s="6">
        <f t="shared" si="15"/>
        <v>-0.5</v>
      </c>
    </row>
    <row r="145" spans="2:14" ht="15" thickBot="1" x14ac:dyDescent="0.25">
      <c r="B145" s="4" t="s">
        <v>73</v>
      </c>
      <c r="C145" s="10">
        <v>20</v>
      </c>
      <c r="D145" s="10">
        <v>0</v>
      </c>
      <c r="E145" s="10">
        <v>2</v>
      </c>
      <c r="F145" s="10">
        <v>22</v>
      </c>
      <c r="G145" s="10">
        <v>8</v>
      </c>
      <c r="H145" s="10">
        <v>0</v>
      </c>
      <c r="I145" s="10">
        <v>1</v>
      </c>
      <c r="J145" s="10">
        <v>9</v>
      </c>
      <c r="K145" s="6">
        <f t="shared" si="16"/>
        <v>-0.6</v>
      </c>
      <c r="L145" s="6" t="str">
        <f t="shared" si="15"/>
        <v>-</v>
      </c>
      <c r="M145" s="6">
        <f t="shared" si="15"/>
        <v>-0.5</v>
      </c>
      <c r="N145" s="6">
        <f t="shared" si="15"/>
        <v>-0.59090909090909094</v>
      </c>
    </row>
    <row r="146" spans="2:14" ht="15" thickBot="1" x14ac:dyDescent="0.25">
      <c r="B146" s="4" t="s">
        <v>74</v>
      </c>
      <c r="C146" s="10">
        <v>10</v>
      </c>
      <c r="D146" s="10">
        <v>0</v>
      </c>
      <c r="E146" s="10">
        <v>1</v>
      </c>
      <c r="F146" s="10">
        <v>11</v>
      </c>
      <c r="G146" s="10">
        <v>4</v>
      </c>
      <c r="H146" s="10">
        <v>0</v>
      </c>
      <c r="I146" s="10">
        <v>2</v>
      </c>
      <c r="J146" s="10">
        <v>6</v>
      </c>
      <c r="K146" s="6">
        <f t="shared" si="16"/>
        <v>-0.6</v>
      </c>
      <c r="L146" s="6" t="str">
        <f t="shared" si="15"/>
        <v>-</v>
      </c>
      <c r="M146" s="6">
        <f t="shared" si="15"/>
        <v>1</v>
      </c>
      <c r="N146" s="6">
        <f t="shared" si="15"/>
        <v>-0.45454545454545453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38</v>
      </c>
      <c r="D148" s="10">
        <v>0</v>
      </c>
      <c r="E148" s="10">
        <v>3</v>
      </c>
      <c r="F148" s="10">
        <v>41</v>
      </c>
      <c r="G148" s="10">
        <v>19</v>
      </c>
      <c r="H148" s="10">
        <v>0</v>
      </c>
      <c r="I148" s="10">
        <v>3</v>
      </c>
      <c r="J148" s="10">
        <v>22</v>
      </c>
      <c r="K148" s="6">
        <f t="shared" ref="K148" si="17">IF(C148=0,"-",(G148-C148)/C148)</f>
        <v>-0.5</v>
      </c>
      <c r="L148" s="6" t="str">
        <f t="shared" ref="L148" si="18">IF(D148=0,"-",(H148-D148)/D148)</f>
        <v>-</v>
      </c>
      <c r="M148" s="6">
        <f t="shared" ref="M148" si="19">IF(E148=0,"-",(I148-E148)/E148)</f>
        <v>0</v>
      </c>
      <c r="N148" s="6">
        <f t="shared" ref="N148" si="20">IF(F148=0,"-",(J148-F148)/F148)</f>
        <v>-0.46341463414634149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9.0909090909090912E-2</v>
      </c>
      <c r="D149" s="6" t="str">
        <f t="shared" si="21"/>
        <v>-</v>
      </c>
      <c r="E149" s="6" t="str">
        <f t="shared" si="21"/>
        <v>-</v>
      </c>
      <c r="F149" s="6">
        <f t="shared" si="21"/>
        <v>8.3333333333333329E-2</v>
      </c>
      <c r="G149" s="6">
        <f t="shared" si="21"/>
        <v>0.33333333333333331</v>
      </c>
      <c r="H149" s="6" t="str">
        <f t="shared" si="21"/>
        <v>-</v>
      </c>
      <c r="I149" s="6" t="str">
        <f t="shared" si="21"/>
        <v>-</v>
      </c>
      <c r="J149" s="6">
        <f t="shared" si="21"/>
        <v>0.30769230769230771</v>
      </c>
      <c r="K149" s="6">
        <f>IF(OR(C149="-",G149="-"),"-",(G149-C149)/C149)</f>
        <v>2.6666666666666665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2.692307692307693</v>
      </c>
    </row>
    <row r="150" spans="2:14" ht="29.25" thickBot="1" x14ac:dyDescent="0.25">
      <c r="B150" s="7" t="s">
        <v>77</v>
      </c>
      <c r="C150" s="6">
        <f t="shared" si="21"/>
        <v>0.375</v>
      </c>
      <c r="D150" s="6" t="str">
        <f t="shared" si="21"/>
        <v>-</v>
      </c>
      <c r="E150" s="6" t="str">
        <f t="shared" si="21"/>
        <v>-</v>
      </c>
      <c r="F150" s="6">
        <f t="shared" si="21"/>
        <v>0.35294117647058826</v>
      </c>
      <c r="G150" s="6">
        <f t="shared" si="21"/>
        <v>0.42857142857142855</v>
      </c>
      <c r="H150" s="6" t="str">
        <f t="shared" si="21"/>
        <v>-</v>
      </c>
      <c r="I150" s="6" t="str">
        <f t="shared" si="21"/>
        <v>-</v>
      </c>
      <c r="J150" s="6">
        <f t="shared" si="21"/>
        <v>0.33333333333333331</v>
      </c>
      <c r="K150" s="6">
        <f>IF(OR(C150="-",G150="-"),"-",(G150-C150)/C150)</f>
        <v>0.14285714285714279</v>
      </c>
      <c r="L150" s="6" t="str">
        <f t="shared" si="22"/>
        <v>-</v>
      </c>
      <c r="M150" s="6" t="str">
        <f t="shared" si="22"/>
        <v>-</v>
      </c>
      <c r="N150" s="6">
        <f t="shared" si="22"/>
        <v>-5.555555555555567E-2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30</v>
      </c>
      <c r="D157" s="19">
        <v>12</v>
      </c>
      <c r="E157" s="18">
        <f>IF(C157=0,"-",(D157-C157)/C157)</f>
        <v>-0.6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8</v>
      </c>
      <c r="D158" s="19">
        <v>6</v>
      </c>
      <c r="E158" s="18">
        <f t="shared" ref="E158:E159" si="23">IF(C158=0,"-",(D158-C158)/C158)</f>
        <v>-0.25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1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0.78947368421052633</v>
      </c>
      <c r="D160" s="18">
        <f>IF(D157=0,"-",D157/(D157+D158+D159))</f>
        <v>0.63157894736842102</v>
      </c>
      <c r="E160" s="18">
        <f>IF(OR(C160="-",D160="-"),"-",(D160-C160)/C160)</f>
        <v>-0.20000000000000007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</v>
      </c>
      <c r="D166" s="5">
        <v>0</v>
      </c>
      <c r="E166" s="6">
        <f>IF(C166=0,"-",(D166-C166)/C166)</f>
        <v>-1</v>
      </c>
    </row>
    <row r="167" spans="2:14" ht="20.100000000000001" customHeight="1" thickBot="1" x14ac:dyDescent="0.25">
      <c r="B167" s="4" t="s">
        <v>41</v>
      </c>
      <c r="C167" s="5">
        <v>0</v>
      </c>
      <c r="D167" s="5">
        <v>0</v>
      </c>
      <c r="E167" s="6" t="str">
        <f t="shared" ref="E167:E168" si="24">IF(C167=0,"-",(D167-C167)/C167)</f>
        <v>-</v>
      </c>
    </row>
    <row r="168" spans="2:14" ht="20.100000000000001" customHeight="1" thickBot="1" x14ac:dyDescent="0.25">
      <c r="B168" s="4" t="s">
        <v>42</v>
      </c>
      <c r="C168" s="5">
        <v>1</v>
      </c>
      <c r="D168" s="5">
        <v>0</v>
      </c>
      <c r="E168" s="6">
        <f t="shared" si="24"/>
        <v>-1</v>
      </c>
    </row>
    <row r="169" spans="2:14" ht="20.100000000000001" customHeight="1" thickBot="1" x14ac:dyDescent="0.25">
      <c r="B169" s="4" t="s">
        <v>98</v>
      </c>
      <c r="C169" s="6">
        <f>IF(C166=0,"-",(C167+C168)/C166)</f>
        <v>1</v>
      </c>
      <c r="D169" s="6" t="str">
        <f>IF(D166=0,"-",(D167+D168)/D166)</f>
        <v>-</v>
      </c>
      <c r="E169" s="6" t="str">
        <f t="shared" ref="E169:E171" si="25">IF(OR(C169="-",D169="-"),"-",(D169-C169)/C169)</f>
        <v>-</v>
      </c>
    </row>
    <row r="170" spans="2:14" ht="20.100000000000001" customHeight="1" thickBot="1" x14ac:dyDescent="0.25">
      <c r="B170" s="4" t="s">
        <v>39</v>
      </c>
      <c r="C170" s="6" t="s">
        <v>105</v>
      </c>
      <c r="D170" s="6" t="s">
        <v>105</v>
      </c>
      <c r="E170" s="6" t="str">
        <f t="shared" si="25"/>
        <v>-</v>
      </c>
    </row>
    <row r="171" spans="2:14" ht="20.100000000000001" customHeight="1" thickBot="1" x14ac:dyDescent="0.25">
      <c r="B171" s="4" t="s">
        <v>40</v>
      </c>
      <c r="C171" s="6">
        <v>1</v>
      </c>
      <c r="D171" s="6" t="s">
        <v>105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10</v>
      </c>
      <c r="D178" s="5">
        <v>11</v>
      </c>
      <c r="E178" s="6">
        <f>IF(C178=0,"-",(D178-C178)/C178)</f>
        <v>0.1</v>
      </c>
      <c r="H178" s="13"/>
    </row>
    <row r="179" spans="2:8" ht="15" thickBot="1" x14ac:dyDescent="0.25">
      <c r="B179" s="4" t="s">
        <v>43</v>
      </c>
      <c r="C179" s="5">
        <v>6</v>
      </c>
      <c r="D179" s="5">
        <v>9</v>
      </c>
      <c r="E179" s="6">
        <f t="shared" ref="E179:E185" si="26">IF(C179=0,"-",(D179-C179)/C179)</f>
        <v>0.5</v>
      </c>
      <c r="H179" s="13"/>
    </row>
    <row r="180" spans="2:8" ht="15" thickBot="1" x14ac:dyDescent="0.25">
      <c r="B180" s="4" t="s">
        <v>47</v>
      </c>
      <c r="C180" s="5">
        <v>3</v>
      </c>
      <c r="D180" s="5">
        <v>2</v>
      </c>
      <c r="E180" s="6">
        <f t="shared" si="26"/>
        <v>-0.33333333333333331</v>
      </c>
      <c r="H180" s="13"/>
    </row>
    <row r="181" spans="2:8" ht="15" thickBot="1" x14ac:dyDescent="0.25">
      <c r="B181" s="4" t="s">
        <v>78</v>
      </c>
      <c r="C181" s="5">
        <v>1</v>
      </c>
      <c r="D181" s="5">
        <v>0</v>
      </c>
      <c r="E181" s="6">
        <f t="shared" si="26"/>
        <v>-1</v>
      </c>
      <c r="H181" s="13"/>
    </row>
    <row r="182" spans="2:8" ht="15" thickBot="1" x14ac:dyDescent="0.25">
      <c r="B182" s="15" t="s">
        <v>79</v>
      </c>
      <c r="C182" s="5">
        <v>42</v>
      </c>
      <c r="D182" s="5">
        <v>46</v>
      </c>
      <c r="E182" s="6">
        <f t="shared" si="26"/>
        <v>9.5238095238095233E-2</v>
      </c>
      <c r="H182" s="13"/>
    </row>
    <row r="183" spans="2:8" ht="15" thickBot="1" x14ac:dyDescent="0.25">
      <c r="B183" s="4" t="s">
        <v>47</v>
      </c>
      <c r="C183" s="5">
        <v>39</v>
      </c>
      <c r="D183" s="5">
        <v>38</v>
      </c>
      <c r="E183" s="6">
        <f t="shared" si="26"/>
        <v>-2.564102564102564E-2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3</v>
      </c>
      <c r="D185" s="5">
        <v>8</v>
      </c>
      <c r="E185" s="6">
        <f t="shared" si="26"/>
        <v>1.6666666666666667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8</v>
      </c>
      <c r="D197" s="5">
        <v>3</v>
      </c>
      <c r="E197" s="6">
        <f t="shared" ref="E197:E200" si="27">IF(C197=0,"-",(D197-C197)/C197)</f>
        <v>-0.625</v>
      </c>
    </row>
    <row r="198" spans="2:5" ht="15" thickBot="1" x14ac:dyDescent="0.25">
      <c r="B198" s="4" t="s">
        <v>83</v>
      </c>
      <c r="C198" s="5">
        <v>0</v>
      </c>
      <c r="D198" s="5">
        <v>0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8</v>
      </c>
      <c r="D199" s="5">
        <v>3</v>
      </c>
      <c r="E199" s="6">
        <f t="shared" si="27"/>
        <v>-0.625</v>
      </c>
    </row>
    <row r="200" spans="2:5" ht="15" thickBot="1" x14ac:dyDescent="0.25">
      <c r="B200" s="4" t="s">
        <v>85</v>
      </c>
      <c r="C200" s="5">
        <v>8</v>
      </c>
      <c r="D200" s="5">
        <v>3</v>
      </c>
      <c r="E200" s="6">
        <f t="shared" si="27"/>
        <v>-0.625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8</v>
      </c>
      <c r="D208" s="5">
        <v>3</v>
      </c>
      <c r="E208" s="6">
        <f t="shared" si="28"/>
        <v>-0.625</v>
      </c>
    </row>
    <row r="209" spans="2:5" ht="20.100000000000001" customHeight="1" thickBot="1" x14ac:dyDescent="0.25">
      <c r="B209" s="17" t="s">
        <v>86</v>
      </c>
      <c r="C209" s="5">
        <v>7</v>
      </c>
      <c r="D209" s="5">
        <v>3</v>
      </c>
      <c r="E209" s="6">
        <f t="shared" si="28"/>
        <v>-0.5714285714285714</v>
      </c>
    </row>
    <row r="210" spans="2:5" ht="20.100000000000001" customHeight="1" thickBot="1" x14ac:dyDescent="0.25">
      <c r="B210" s="17" t="s">
        <v>87</v>
      </c>
      <c r="C210" s="5">
        <v>1</v>
      </c>
      <c r="D210" s="5">
        <v>0</v>
      </c>
      <c r="E210" s="6">
        <f t="shared" si="28"/>
        <v>-1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7</v>
      </c>
      <c r="D221" s="5">
        <v>2</v>
      </c>
      <c r="E221" s="6">
        <f t="shared" ref="E221:E223" si="30">IF(C221=0,"-",(D221-C221)/C221)</f>
        <v>-0.7142857142857143</v>
      </c>
    </row>
    <row r="222" spans="2:5" ht="15" thickBot="1" x14ac:dyDescent="0.25">
      <c r="B222" s="16" t="s">
        <v>92</v>
      </c>
      <c r="C222" s="5">
        <v>9</v>
      </c>
      <c r="D222" s="5">
        <v>3</v>
      </c>
      <c r="E222" s="6">
        <f t="shared" si="30"/>
        <v>-0.66666666666666663</v>
      </c>
    </row>
    <row r="223" spans="2:5" ht="15" thickBot="1" x14ac:dyDescent="0.25">
      <c r="B223" s="16" t="s">
        <v>93</v>
      </c>
      <c r="C223" s="5">
        <v>14</v>
      </c>
      <c r="D223" s="5">
        <v>11</v>
      </c>
      <c r="E223" s="6">
        <f t="shared" si="30"/>
        <v>-0.21428571428571427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949</v>
      </c>
      <c r="D14" s="5">
        <v>871</v>
      </c>
      <c r="E14" s="6">
        <f>IF(C14&gt;0,(D14-C14)/C14)</f>
        <v>-8.2191780821917804E-2</v>
      </c>
    </row>
    <row r="15" spans="1:5" ht="20.100000000000001" customHeight="1" thickBot="1" x14ac:dyDescent="0.25">
      <c r="B15" s="4" t="s">
        <v>17</v>
      </c>
      <c r="C15" s="5">
        <v>805</v>
      </c>
      <c r="D15" s="5">
        <v>813</v>
      </c>
      <c r="E15" s="6">
        <f t="shared" ref="E15:E25" si="0">IF(C15&gt;0,(D15-C15)/C15)</f>
        <v>9.9378881987577643E-3</v>
      </c>
    </row>
    <row r="16" spans="1:5" ht="20.100000000000001" customHeight="1" thickBot="1" x14ac:dyDescent="0.25">
      <c r="B16" s="4" t="s">
        <v>18</v>
      </c>
      <c r="C16" s="5">
        <v>389</v>
      </c>
      <c r="D16" s="5">
        <v>339</v>
      </c>
      <c r="E16" s="6">
        <f t="shared" si="0"/>
        <v>-0.12853470437017994</v>
      </c>
    </row>
    <row r="17" spans="2:5" ht="20.100000000000001" customHeight="1" thickBot="1" x14ac:dyDescent="0.25">
      <c r="B17" s="4" t="s">
        <v>19</v>
      </c>
      <c r="C17" s="5">
        <v>416</v>
      </c>
      <c r="D17" s="5">
        <v>474</v>
      </c>
      <c r="E17" s="6">
        <f t="shared" si="0"/>
        <v>0.13942307692307693</v>
      </c>
    </row>
    <row r="18" spans="2:5" ht="20.100000000000001" customHeight="1" thickBot="1" x14ac:dyDescent="0.25">
      <c r="B18" s="4" t="s">
        <v>100</v>
      </c>
      <c r="C18" s="5">
        <v>1</v>
      </c>
      <c r="D18" s="5">
        <v>1</v>
      </c>
      <c r="E18" s="6">
        <f>IF(C18=0,"-",(D18-C18)/C18)</f>
        <v>0</v>
      </c>
    </row>
    <row r="19" spans="2:5" ht="20.100000000000001" customHeight="1" thickBot="1" x14ac:dyDescent="0.25">
      <c r="B19" s="4" t="s">
        <v>101</v>
      </c>
      <c r="C19" s="5">
        <v>2</v>
      </c>
      <c r="D19" s="5">
        <v>0</v>
      </c>
      <c r="E19" s="6">
        <f>IF(C19=0,"-",(D19-C19)/C19)</f>
        <v>-1</v>
      </c>
    </row>
    <row r="20" spans="2:5" ht="20.100000000000001" customHeight="1" thickBot="1" x14ac:dyDescent="0.25">
      <c r="B20" s="4" t="s">
        <v>20</v>
      </c>
      <c r="C20" s="6">
        <f>C17/C15</f>
        <v>0.51677018633540373</v>
      </c>
      <c r="D20" s="6">
        <f>D17/D15</f>
        <v>0.58302583025830257</v>
      </c>
      <c r="E20" s="6">
        <f t="shared" si="0"/>
        <v>0.12821104172580186</v>
      </c>
    </row>
    <row r="21" spans="2:5" ht="30" customHeight="1" thickBot="1" x14ac:dyDescent="0.25">
      <c r="B21" s="4" t="s">
        <v>23</v>
      </c>
      <c r="C21" s="5">
        <v>37</v>
      </c>
      <c r="D21" s="5">
        <v>52</v>
      </c>
      <c r="E21" s="6">
        <f t="shared" si="0"/>
        <v>0.40540540540540543</v>
      </c>
    </row>
    <row r="22" spans="2:5" ht="20.100000000000001" customHeight="1" thickBot="1" x14ac:dyDescent="0.25">
      <c r="B22" s="4" t="s">
        <v>24</v>
      </c>
      <c r="C22" s="5">
        <v>19</v>
      </c>
      <c r="D22" s="5">
        <v>21</v>
      </c>
      <c r="E22" s="6">
        <f t="shared" si="0"/>
        <v>0.10526315789473684</v>
      </c>
    </row>
    <row r="23" spans="2:5" ht="20.100000000000001" customHeight="1" thickBot="1" x14ac:dyDescent="0.25">
      <c r="B23" s="4" t="s">
        <v>25</v>
      </c>
      <c r="C23" s="5">
        <v>18</v>
      </c>
      <c r="D23" s="5">
        <v>31</v>
      </c>
      <c r="E23" s="6">
        <f t="shared" si="0"/>
        <v>0.72222222222222221</v>
      </c>
    </row>
    <row r="24" spans="2:5" ht="20.100000000000001" customHeight="1" thickBot="1" x14ac:dyDescent="0.25">
      <c r="B24" s="4" t="s">
        <v>21</v>
      </c>
      <c r="C24" s="6">
        <f>C23/C21</f>
        <v>0.48648648648648651</v>
      </c>
      <c r="D24" s="6">
        <f t="shared" ref="D24" si="1">D23/D21</f>
        <v>0.59615384615384615</v>
      </c>
      <c r="E24" s="6">
        <f t="shared" si="0"/>
        <v>0.22542735042735035</v>
      </c>
    </row>
    <row r="25" spans="2:5" ht="20.100000000000001" customHeight="1" thickBot="1" x14ac:dyDescent="0.25">
      <c r="B25" s="7" t="s">
        <v>26</v>
      </c>
      <c r="C25" s="6">
        <v>0.23332048379944292</v>
      </c>
      <c r="D25" s="6">
        <v>0.23563919668192188</v>
      </c>
      <c r="E25" s="6">
        <f t="shared" si="0"/>
        <v>9.937888198757832E-3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67</v>
      </c>
      <c r="D34" s="5">
        <v>176</v>
      </c>
      <c r="E34" s="6">
        <f>IF(C34&gt;0,(D34-C34)/C34,"-")</f>
        <v>1.6268656716417911</v>
      </c>
    </row>
    <row r="35" spans="2:5" ht="20.100000000000001" customHeight="1" thickBot="1" x14ac:dyDescent="0.25">
      <c r="B35" s="4" t="s">
        <v>29</v>
      </c>
      <c r="C35" s="5">
        <v>0</v>
      </c>
      <c r="D35" s="5">
        <v>0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45</v>
      </c>
      <c r="D36" s="5">
        <v>144</v>
      </c>
      <c r="E36" s="6">
        <f t="shared" si="2"/>
        <v>2.2000000000000002</v>
      </c>
    </row>
    <row r="37" spans="2:5" ht="20.100000000000001" customHeight="1" thickBot="1" x14ac:dyDescent="0.25">
      <c r="B37" s="4" t="s">
        <v>30</v>
      </c>
      <c r="C37" s="5">
        <v>22</v>
      </c>
      <c r="D37" s="5">
        <v>32</v>
      </c>
      <c r="E37" s="6">
        <f t="shared" si="2"/>
        <v>0.45454545454545453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97</v>
      </c>
      <c r="D44" s="5">
        <v>127</v>
      </c>
      <c r="E44" s="6">
        <f>IF(C44&gt;0,(D44-C44)/C44,"-")</f>
        <v>0.30927835051546393</v>
      </c>
    </row>
    <row r="45" spans="2:5" ht="20.100000000000001" customHeight="1" thickBot="1" x14ac:dyDescent="0.25">
      <c r="B45" s="4" t="s">
        <v>34</v>
      </c>
      <c r="C45" s="5">
        <v>5</v>
      </c>
      <c r="D45" s="5">
        <v>3</v>
      </c>
      <c r="E45" s="6">
        <f t="shared" ref="E45:E51" si="3">IF(C45&gt;0,(D45-C45)/C45,"-")</f>
        <v>-0.4</v>
      </c>
    </row>
    <row r="46" spans="2:5" ht="20.100000000000001" customHeight="1" thickBot="1" x14ac:dyDescent="0.25">
      <c r="B46" s="4" t="s">
        <v>31</v>
      </c>
      <c r="C46" s="5">
        <v>14</v>
      </c>
      <c r="D46" s="5">
        <v>22</v>
      </c>
      <c r="E46" s="6">
        <f t="shared" si="3"/>
        <v>0.5714285714285714</v>
      </c>
    </row>
    <row r="47" spans="2:5" ht="20.100000000000001" customHeight="1" thickBot="1" x14ac:dyDescent="0.25">
      <c r="B47" s="4" t="s">
        <v>32</v>
      </c>
      <c r="C47" s="5">
        <v>436</v>
      </c>
      <c r="D47" s="5">
        <v>308</v>
      </c>
      <c r="E47" s="6">
        <f t="shared" si="3"/>
        <v>-0.29357798165137616</v>
      </c>
    </row>
    <row r="48" spans="2:5" ht="20.100000000000001" customHeight="1" thickBot="1" x14ac:dyDescent="0.25">
      <c r="B48" s="4" t="s">
        <v>35</v>
      </c>
      <c r="C48" s="5">
        <v>155</v>
      </c>
      <c r="D48" s="5">
        <v>146</v>
      </c>
      <c r="E48" s="6">
        <f t="shared" si="3"/>
        <v>-5.8064516129032261E-2</v>
      </c>
    </row>
    <row r="49" spans="2:5" ht="20.100000000000001" customHeight="1" thickBot="1" x14ac:dyDescent="0.25">
      <c r="B49" s="4" t="s">
        <v>67</v>
      </c>
      <c r="C49" s="5">
        <v>263</v>
      </c>
      <c r="D49" s="5">
        <v>259</v>
      </c>
      <c r="E49" s="6">
        <f t="shared" si="3"/>
        <v>-1.5209125475285171E-2</v>
      </c>
    </row>
    <row r="50" spans="2:5" ht="20.100000000000001" customHeight="1" collapsed="1" thickBot="1" x14ac:dyDescent="0.25">
      <c r="B50" s="4" t="s">
        <v>36</v>
      </c>
      <c r="C50" s="6">
        <f>C44/(C44+C45)</f>
        <v>0.9509803921568627</v>
      </c>
      <c r="D50" s="6">
        <f>D44/(D44+D45)</f>
        <v>0.97692307692307689</v>
      </c>
      <c r="E50" s="6">
        <f t="shared" si="3"/>
        <v>2.7279936558287095E-2</v>
      </c>
    </row>
    <row r="51" spans="2:5" ht="20.100000000000001" customHeight="1" thickBot="1" x14ac:dyDescent="0.25">
      <c r="B51" s="4" t="s">
        <v>37</v>
      </c>
      <c r="C51" s="6">
        <f>C47/(C46+C47)</f>
        <v>0.96888888888888891</v>
      </c>
      <c r="D51" s="6">
        <f t="shared" ref="D51" si="4">D47/(D46+D47)</f>
        <v>0.93333333333333335</v>
      </c>
      <c r="E51" s="6">
        <f t="shared" si="3"/>
        <v>-3.6697247706422027E-2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102</v>
      </c>
      <c r="D58" s="5">
        <v>133</v>
      </c>
      <c r="E58" s="6">
        <f>IF(C58&gt;0,(D58-C58)/C58,"-")</f>
        <v>0.30392156862745096</v>
      </c>
    </row>
    <row r="59" spans="2:5" ht="20.100000000000001" customHeight="1" thickBot="1" x14ac:dyDescent="0.25">
      <c r="B59" s="4" t="s">
        <v>41</v>
      </c>
      <c r="C59" s="5">
        <v>51</v>
      </c>
      <c r="D59" s="5">
        <v>68</v>
      </c>
      <c r="E59" s="6">
        <f t="shared" ref="E59:E63" si="5">IF(C59&gt;0,(D59-C59)/C59,"-")</f>
        <v>0.33333333333333331</v>
      </c>
    </row>
    <row r="60" spans="2:5" ht="20.100000000000001" customHeight="1" thickBot="1" x14ac:dyDescent="0.25">
      <c r="B60" s="4" t="s">
        <v>42</v>
      </c>
      <c r="C60" s="5">
        <v>46</v>
      </c>
      <c r="D60" s="5">
        <v>62</v>
      </c>
      <c r="E60" s="6">
        <f t="shared" si="5"/>
        <v>0.34782608695652173</v>
      </c>
    </row>
    <row r="61" spans="2:5" ht="20.100000000000001" customHeight="1" collapsed="1" thickBot="1" x14ac:dyDescent="0.25">
      <c r="B61" s="4" t="s">
        <v>98</v>
      </c>
      <c r="C61" s="6">
        <f>(C59+C60)/C58</f>
        <v>0.9509803921568627</v>
      </c>
      <c r="D61" s="6">
        <f>(D59+D60)/D58</f>
        <v>0.97744360902255634</v>
      </c>
      <c r="E61" s="6">
        <f t="shared" si="5"/>
        <v>2.7827300209286098E-2</v>
      </c>
    </row>
    <row r="62" spans="2:5" ht="20.100000000000001" customHeight="1" thickBot="1" x14ac:dyDescent="0.25">
      <c r="B62" s="4" t="s">
        <v>39</v>
      </c>
      <c r="C62" s="6">
        <v>0.94444444444444442</v>
      </c>
      <c r="D62" s="6">
        <v>0.95774647887323938</v>
      </c>
      <c r="E62" s="6">
        <f t="shared" si="5"/>
        <v>1.408450704225349E-2</v>
      </c>
    </row>
    <row r="63" spans="2:5" ht="20.100000000000001" customHeight="1" thickBot="1" x14ac:dyDescent="0.25">
      <c r="B63" s="4" t="s">
        <v>40</v>
      </c>
      <c r="C63" s="6">
        <v>0.95833333333333337</v>
      </c>
      <c r="D63" s="6">
        <v>1</v>
      </c>
      <c r="E63" s="6">
        <f t="shared" si="5"/>
        <v>4.3478260869565175E-2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1086</v>
      </c>
      <c r="D70" s="5">
        <v>855</v>
      </c>
      <c r="E70" s="6">
        <f>IF(C70&gt;0,(D70-C70)/C70,"-")</f>
        <v>-0.212707182320442</v>
      </c>
    </row>
    <row r="71" spans="2:5" ht="20.100000000000001" customHeight="1" thickBot="1" x14ac:dyDescent="0.25">
      <c r="B71" s="4" t="s">
        <v>45</v>
      </c>
      <c r="C71" s="5">
        <v>131</v>
      </c>
      <c r="D71" s="5">
        <v>185</v>
      </c>
      <c r="E71" s="6">
        <f t="shared" ref="E71:E77" si="6">IF(C71&gt;0,(D71-C71)/C71,"-")</f>
        <v>0.41221374045801529</v>
      </c>
    </row>
    <row r="72" spans="2:5" ht="20.100000000000001" customHeight="1" thickBot="1" x14ac:dyDescent="0.25">
      <c r="B72" s="4" t="s">
        <v>43</v>
      </c>
      <c r="C72" s="5">
        <v>10</v>
      </c>
      <c r="D72" s="5">
        <v>0</v>
      </c>
      <c r="E72" s="6">
        <f t="shared" si="6"/>
        <v>-1</v>
      </c>
    </row>
    <row r="73" spans="2:5" ht="20.100000000000001" customHeight="1" thickBot="1" x14ac:dyDescent="0.25">
      <c r="B73" s="4" t="s">
        <v>46</v>
      </c>
      <c r="C73" s="5">
        <v>818</v>
      </c>
      <c r="D73" s="5">
        <v>503</v>
      </c>
      <c r="E73" s="6">
        <f t="shared" si="6"/>
        <v>-0.38508557457212717</v>
      </c>
    </row>
    <row r="74" spans="2:5" ht="20.100000000000001" customHeight="1" thickBot="1" x14ac:dyDescent="0.25">
      <c r="B74" s="4" t="s">
        <v>47</v>
      </c>
      <c r="C74" s="5">
        <v>114</v>
      </c>
      <c r="D74" s="5">
        <v>153</v>
      </c>
      <c r="E74" s="6">
        <f t="shared" si="6"/>
        <v>0.34210526315789475</v>
      </c>
    </row>
    <row r="75" spans="2:5" ht="20.100000000000001" customHeight="1" thickBot="1" x14ac:dyDescent="0.25">
      <c r="B75" s="4" t="s">
        <v>48</v>
      </c>
      <c r="C75" s="5">
        <v>13</v>
      </c>
      <c r="D75" s="5">
        <v>13</v>
      </c>
      <c r="E75" s="6">
        <f t="shared" si="6"/>
        <v>0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1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83</v>
      </c>
      <c r="D90" s="5">
        <v>138</v>
      </c>
      <c r="E90" s="6">
        <f>IF(C90&gt;0,(D90-C90)/C90,"-")</f>
        <v>0.66265060240963858</v>
      </c>
    </row>
    <row r="91" spans="2:5" ht="29.25" thickBot="1" x14ac:dyDescent="0.25">
      <c r="B91" s="4" t="s">
        <v>52</v>
      </c>
      <c r="C91" s="5">
        <v>11</v>
      </c>
      <c r="D91" s="5">
        <v>17</v>
      </c>
      <c r="E91" s="6">
        <f t="shared" ref="E91:E93" si="7">IF(C91&gt;0,(D91-C91)/C91,"-")</f>
        <v>0.54545454545454541</v>
      </c>
    </row>
    <row r="92" spans="2:5" ht="29.25" customHeight="1" thickBot="1" x14ac:dyDescent="0.25">
      <c r="B92" s="4" t="s">
        <v>53</v>
      </c>
      <c r="C92" s="5">
        <v>24</v>
      </c>
      <c r="D92" s="5">
        <v>32</v>
      </c>
      <c r="E92" s="6">
        <f t="shared" si="7"/>
        <v>0.33333333333333331</v>
      </c>
    </row>
    <row r="93" spans="2:5" ht="29.25" customHeight="1" thickBot="1" x14ac:dyDescent="0.25">
      <c r="B93" s="4" t="s">
        <v>54</v>
      </c>
      <c r="C93" s="6">
        <f>(C90+C91)/(C90+C91+C92)</f>
        <v>0.79661016949152541</v>
      </c>
      <c r="D93" s="6">
        <f>(D90+D91)/(D90+D91+D92)</f>
        <v>0.82887700534759357</v>
      </c>
      <c r="E93" s="6">
        <f t="shared" si="7"/>
        <v>4.0505176925702581E-2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118</v>
      </c>
      <c r="D100" s="5">
        <v>187</v>
      </c>
      <c r="E100" s="6">
        <f>IF(C100&gt;0,(D100-C100)/C100,"-")</f>
        <v>0.5847457627118644</v>
      </c>
    </row>
    <row r="101" spans="2:5" ht="20.100000000000001" customHeight="1" thickBot="1" x14ac:dyDescent="0.25">
      <c r="B101" s="4" t="s">
        <v>41</v>
      </c>
      <c r="C101" s="5">
        <v>45</v>
      </c>
      <c r="D101" s="5">
        <v>57</v>
      </c>
      <c r="E101" s="6">
        <f t="shared" ref="E101:E105" si="8">IF(C101&gt;0,(D101-C101)/C101,"-")</f>
        <v>0.26666666666666666</v>
      </c>
    </row>
    <row r="102" spans="2:5" ht="20.100000000000001" customHeight="1" thickBot="1" x14ac:dyDescent="0.25">
      <c r="B102" s="4" t="s">
        <v>42</v>
      </c>
      <c r="C102" s="5">
        <v>49</v>
      </c>
      <c r="D102" s="5">
        <v>98</v>
      </c>
      <c r="E102" s="6">
        <f t="shared" si="8"/>
        <v>1</v>
      </c>
    </row>
    <row r="103" spans="2:5" ht="20.100000000000001" customHeight="1" thickBot="1" x14ac:dyDescent="0.25">
      <c r="B103" s="4" t="s">
        <v>98</v>
      </c>
      <c r="C103" s="6">
        <f>(C101+C102)/C100</f>
        <v>0.79661016949152541</v>
      </c>
      <c r="D103" s="6">
        <f>(D101+D102)/D100</f>
        <v>0.82887700534759357</v>
      </c>
      <c r="E103" s="6">
        <f t="shared" si="8"/>
        <v>4.0505176925702581E-2</v>
      </c>
    </row>
    <row r="104" spans="2:5" ht="20.100000000000001" customHeight="1" thickBot="1" x14ac:dyDescent="0.25">
      <c r="B104" s="4" t="s">
        <v>39</v>
      </c>
      <c r="C104" s="6">
        <v>0.77586206896551724</v>
      </c>
      <c r="D104" s="6">
        <v>0.75</v>
      </c>
      <c r="E104" s="6">
        <f t="shared" si="8"/>
        <v>-3.3333333333333326E-2</v>
      </c>
    </row>
    <row r="105" spans="2:5" ht="20.100000000000001" customHeight="1" thickBot="1" x14ac:dyDescent="0.25">
      <c r="B105" s="4" t="s">
        <v>40</v>
      </c>
      <c r="C105" s="6">
        <v>0.81666666666666665</v>
      </c>
      <c r="D105" s="6">
        <v>0.88288288288288286</v>
      </c>
      <c r="E105" s="6">
        <f t="shared" si="8"/>
        <v>8.1081081081081072E-2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137</v>
      </c>
      <c r="D112" s="5">
        <v>126</v>
      </c>
      <c r="E112" s="6">
        <f>IF(C112&gt;0,(D112-C112)/C112,"-")</f>
        <v>-8.0291970802919707E-2</v>
      </c>
    </row>
    <row r="113" spans="2:14" ht="15" thickBot="1" x14ac:dyDescent="0.25">
      <c r="B113" s="4" t="s">
        <v>56</v>
      </c>
      <c r="C113" s="5">
        <v>108</v>
      </c>
      <c r="D113" s="5">
        <v>100</v>
      </c>
      <c r="E113" s="6">
        <f t="shared" ref="E113:E114" si="9">IF(C113&gt;0,(D113-C113)/C113,"-")</f>
        <v>-7.407407407407407E-2</v>
      </c>
    </row>
    <row r="114" spans="2:14" ht="15" thickBot="1" x14ac:dyDescent="0.25">
      <c r="B114" s="4" t="s">
        <v>57</v>
      </c>
      <c r="C114" s="5">
        <v>29</v>
      </c>
      <c r="D114" s="5">
        <v>26</v>
      </c>
      <c r="E114" s="6">
        <f t="shared" si="9"/>
        <v>-0.10344827586206896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2</v>
      </c>
      <c r="D128" s="10">
        <v>0</v>
      </c>
      <c r="E128" s="10">
        <v>0</v>
      </c>
      <c r="F128" s="10">
        <v>2</v>
      </c>
      <c r="G128" s="10">
        <v>3</v>
      </c>
      <c r="H128" s="10">
        <v>1</v>
      </c>
      <c r="I128" s="10">
        <v>0</v>
      </c>
      <c r="J128" s="10">
        <v>4</v>
      </c>
      <c r="K128" s="6">
        <f>IF(C128=0,"-",(G128-C128)/C128)</f>
        <v>0.5</v>
      </c>
      <c r="L128" s="6" t="str">
        <f t="shared" ref="L128:N133" si="10">IF(D128=0,"-",(H128-D128)/D128)</f>
        <v>-</v>
      </c>
      <c r="M128" s="6" t="str">
        <f t="shared" si="10"/>
        <v>-</v>
      </c>
      <c r="N128" s="6">
        <f t="shared" si="10"/>
        <v>1</v>
      </c>
    </row>
    <row r="129" spans="2:14" ht="15" thickBot="1" x14ac:dyDescent="0.25">
      <c r="B129" s="4" t="s">
        <v>64</v>
      </c>
      <c r="C129" s="10">
        <v>2</v>
      </c>
      <c r="D129" s="10">
        <v>0</v>
      </c>
      <c r="E129" s="10">
        <v>0</v>
      </c>
      <c r="F129" s="10">
        <v>2</v>
      </c>
      <c r="G129" s="10">
        <v>1</v>
      </c>
      <c r="H129" s="10">
        <v>0</v>
      </c>
      <c r="I129" s="10">
        <v>0</v>
      </c>
      <c r="J129" s="10">
        <v>1</v>
      </c>
      <c r="K129" s="6">
        <f t="shared" ref="K129:K133" si="11">IF(C129=0,"-",(G129-C129)/C129)</f>
        <v>-0.5</v>
      </c>
      <c r="L129" s="6" t="str">
        <f t="shared" si="10"/>
        <v>-</v>
      </c>
      <c r="M129" s="6" t="str">
        <f t="shared" si="10"/>
        <v>-</v>
      </c>
      <c r="N129" s="6">
        <f t="shared" si="10"/>
        <v>-0.5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4</v>
      </c>
      <c r="D133" s="10">
        <v>0</v>
      </c>
      <c r="E133" s="10">
        <v>0</v>
      </c>
      <c r="F133" s="10">
        <v>4</v>
      </c>
      <c r="G133" s="10">
        <v>4</v>
      </c>
      <c r="H133" s="10">
        <v>1</v>
      </c>
      <c r="I133" s="10">
        <v>0</v>
      </c>
      <c r="J133" s="10">
        <v>5</v>
      </c>
      <c r="K133" s="6">
        <f t="shared" si="11"/>
        <v>0</v>
      </c>
      <c r="L133" s="6" t="str">
        <f t="shared" si="10"/>
        <v>-</v>
      </c>
      <c r="M133" s="6" t="str">
        <f t="shared" si="10"/>
        <v>-</v>
      </c>
      <c r="N133" s="6">
        <f t="shared" si="10"/>
        <v>0.25</v>
      </c>
    </row>
    <row r="134" spans="2:14" ht="15" thickBot="1" x14ac:dyDescent="0.25">
      <c r="B134" s="4" t="s">
        <v>36</v>
      </c>
      <c r="C134" s="6">
        <f>IF(C128=0,"-",C128/(C128+C129))</f>
        <v>0.5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>
        <f t="shared" si="12"/>
        <v>0.5</v>
      </c>
      <c r="G134" s="6">
        <f t="shared" si="12"/>
        <v>0.75</v>
      </c>
      <c r="H134" s="6">
        <f t="shared" si="12"/>
        <v>1</v>
      </c>
      <c r="I134" s="6" t="str">
        <f t="shared" si="12"/>
        <v>-</v>
      </c>
      <c r="J134" s="6">
        <f t="shared" si="12"/>
        <v>0.8</v>
      </c>
      <c r="K134" s="6">
        <f>IF(OR(C134="-",G134="-"),"-",(G134-C134)/C134)</f>
        <v>0.5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>
        <f t="shared" si="13"/>
        <v>0.60000000000000009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0</v>
      </c>
      <c r="D143" s="10">
        <v>0</v>
      </c>
      <c r="E143" s="10">
        <v>0</v>
      </c>
      <c r="F143" s="10">
        <v>0</v>
      </c>
      <c r="G143" s="10">
        <v>2</v>
      </c>
      <c r="H143" s="10">
        <v>0</v>
      </c>
      <c r="I143" s="10">
        <v>0</v>
      </c>
      <c r="J143" s="10">
        <v>2</v>
      </c>
      <c r="K143" s="6" t="str">
        <f>IF(C143=0,"-",(G143-C143)/C143)</f>
        <v>-</v>
      </c>
      <c r="L143" s="6" t="str">
        <f t="shared" ref="L143:N147" si="15">IF(D143=0,"-",(H143-D143)/D143)</f>
        <v>-</v>
      </c>
      <c r="M143" s="6" t="str">
        <f t="shared" si="15"/>
        <v>-</v>
      </c>
      <c r="N143" s="6" t="str">
        <f t="shared" si="15"/>
        <v>-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1</v>
      </c>
      <c r="H144" s="10">
        <v>0</v>
      </c>
      <c r="I144" s="10">
        <v>0</v>
      </c>
      <c r="J144" s="10">
        <v>1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0</v>
      </c>
      <c r="D145" s="10">
        <v>0</v>
      </c>
      <c r="E145" s="10">
        <v>0</v>
      </c>
      <c r="F145" s="10">
        <v>0</v>
      </c>
      <c r="G145" s="10">
        <v>8</v>
      </c>
      <c r="H145" s="10">
        <v>0</v>
      </c>
      <c r="I145" s="10">
        <v>2</v>
      </c>
      <c r="J145" s="10">
        <v>10</v>
      </c>
      <c r="K145" s="6" t="str">
        <f t="shared" si="16"/>
        <v>-</v>
      </c>
      <c r="L145" s="6" t="str">
        <f t="shared" si="15"/>
        <v>-</v>
      </c>
      <c r="M145" s="6" t="str">
        <f t="shared" si="15"/>
        <v>-</v>
      </c>
      <c r="N145" s="6" t="str">
        <f t="shared" si="15"/>
        <v>-</v>
      </c>
    </row>
    <row r="146" spans="2:14" ht="15" thickBot="1" x14ac:dyDescent="0.25">
      <c r="B146" s="4" t="s">
        <v>74</v>
      </c>
      <c r="C146" s="10">
        <v>0</v>
      </c>
      <c r="D146" s="10">
        <v>0</v>
      </c>
      <c r="E146" s="10">
        <v>0</v>
      </c>
      <c r="F146" s="10">
        <v>0</v>
      </c>
      <c r="G146" s="10">
        <v>1</v>
      </c>
      <c r="H146" s="10">
        <v>0</v>
      </c>
      <c r="I146" s="10">
        <v>0</v>
      </c>
      <c r="J146" s="10">
        <v>1</v>
      </c>
      <c r="K146" s="6" t="str">
        <f t="shared" si="16"/>
        <v>-</v>
      </c>
      <c r="L146" s="6" t="str">
        <f t="shared" si="15"/>
        <v>-</v>
      </c>
      <c r="M146" s="6" t="str">
        <f t="shared" si="15"/>
        <v>-</v>
      </c>
      <c r="N146" s="6" t="str">
        <f t="shared" si="15"/>
        <v>-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1</v>
      </c>
      <c r="H147" s="10">
        <v>0</v>
      </c>
      <c r="I147" s="10">
        <v>0</v>
      </c>
      <c r="J147" s="10">
        <v>1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0</v>
      </c>
      <c r="D148" s="10">
        <v>0</v>
      </c>
      <c r="E148" s="10">
        <v>0</v>
      </c>
      <c r="F148" s="10">
        <v>0</v>
      </c>
      <c r="G148" s="10">
        <v>13</v>
      </c>
      <c r="H148" s="10">
        <v>0</v>
      </c>
      <c r="I148" s="10">
        <v>2</v>
      </c>
      <c r="J148" s="10">
        <v>15</v>
      </c>
      <c r="K148" s="6" t="str">
        <f t="shared" ref="K148" si="17">IF(C148=0,"-",(G148-C148)/C148)</f>
        <v>-</v>
      </c>
      <c r="L148" s="6" t="str">
        <f t="shared" ref="L148" si="18">IF(D148=0,"-",(H148-D148)/D148)</f>
        <v>-</v>
      </c>
      <c r="M148" s="6" t="str">
        <f t="shared" ref="M148" si="19">IF(E148=0,"-",(I148-E148)/E148)</f>
        <v>-</v>
      </c>
      <c r="N148" s="6" t="str">
        <f t="shared" ref="N148" si="20">IF(F148=0,"-",(J148-F148)/F148)</f>
        <v>-</v>
      </c>
    </row>
    <row r="149" spans="2:14" ht="29.25" thickBot="1" x14ac:dyDescent="0.25">
      <c r="B149" s="7" t="s">
        <v>76</v>
      </c>
      <c r="C149" s="6" t="str">
        <f t="shared" ref="C149:J150" si="21">IF(C143=0,"-",(C143/(C143+C145)))</f>
        <v>-</v>
      </c>
      <c r="D149" s="6" t="str">
        <f t="shared" si="21"/>
        <v>-</v>
      </c>
      <c r="E149" s="6" t="str">
        <f t="shared" si="21"/>
        <v>-</v>
      </c>
      <c r="F149" s="6" t="str">
        <f t="shared" si="21"/>
        <v>-</v>
      </c>
      <c r="G149" s="6">
        <f t="shared" si="21"/>
        <v>0.2</v>
      </c>
      <c r="H149" s="6" t="str">
        <f t="shared" si="21"/>
        <v>-</v>
      </c>
      <c r="I149" s="6" t="str">
        <f t="shared" si="21"/>
        <v>-</v>
      </c>
      <c r="J149" s="6">
        <f t="shared" si="21"/>
        <v>0.16666666666666666</v>
      </c>
      <c r="K149" s="6" t="str">
        <f>IF(OR(C149="-",G149="-"),"-",(G149-C149)/C149)</f>
        <v>-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 t="str">
        <f t="shared" si="22"/>
        <v>-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>
        <f t="shared" si="21"/>
        <v>0.5</v>
      </c>
      <c r="H150" s="6" t="str">
        <f t="shared" si="21"/>
        <v>-</v>
      </c>
      <c r="I150" s="6" t="str">
        <f t="shared" si="21"/>
        <v>-</v>
      </c>
      <c r="J150" s="6">
        <f t="shared" si="21"/>
        <v>0.5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0</v>
      </c>
      <c r="D157" s="19">
        <v>8</v>
      </c>
      <c r="E157" s="18" t="str">
        <f>IF(C157=0,"-",(D157-C157)/C157)</f>
        <v>-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0</v>
      </c>
      <c r="D158" s="19">
        <v>2</v>
      </c>
      <c r="E158" s="18" t="str">
        <f t="shared" ref="E158:E159" si="23">IF(C158=0,"-",(D158-C158)/C158)</f>
        <v>-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 t="str">
        <f>IF(C157=0,"-",C157/(C157+C158+C159))</f>
        <v>-</v>
      </c>
      <c r="D160" s="18">
        <f>IF(D157=0,"-",D157/(D157+D158+D159))</f>
        <v>0.8</v>
      </c>
      <c r="E160" s="18" t="str">
        <f>IF(OR(C160="-",D160="-"),"-",(D160-C160)/C160)</f>
        <v>-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4</v>
      </c>
      <c r="D166" s="5">
        <v>5</v>
      </c>
      <c r="E166" s="6">
        <f>IF(C166=0,"-",(D166-C166)/C166)</f>
        <v>0.25</v>
      </c>
    </row>
    <row r="167" spans="2:14" ht="20.100000000000001" customHeight="1" thickBot="1" x14ac:dyDescent="0.25">
      <c r="B167" s="4" t="s">
        <v>41</v>
      </c>
      <c r="C167" s="5">
        <v>1</v>
      </c>
      <c r="D167" s="5">
        <v>2</v>
      </c>
      <c r="E167" s="6">
        <f t="shared" ref="E167:E168" si="24">IF(C167=0,"-",(D167-C167)/C167)</f>
        <v>1</v>
      </c>
    </row>
    <row r="168" spans="2:14" ht="20.100000000000001" customHeight="1" thickBot="1" x14ac:dyDescent="0.25">
      <c r="B168" s="4" t="s">
        <v>42</v>
      </c>
      <c r="C168" s="5">
        <v>1</v>
      </c>
      <c r="D168" s="5">
        <v>2</v>
      </c>
      <c r="E168" s="6">
        <f t="shared" si="24"/>
        <v>1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0.5</v>
      </c>
      <c r="D169" s="6">
        <f>IF(D166=0,"-",(D167+D168)/D166)</f>
        <v>0.8</v>
      </c>
      <c r="E169" s="6">
        <f t="shared" ref="E169:E171" si="25">IF(OR(C169="-",D169="-"),"-",(D169-C169)/C169)</f>
        <v>0.60000000000000009</v>
      </c>
    </row>
    <row r="170" spans="2:14" ht="20.100000000000001" customHeight="1" thickBot="1" x14ac:dyDescent="0.25">
      <c r="B170" s="4" t="s">
        <v>39</v>
      </c>
      <c r="C170" s="6">
        <v>0.5</v>
      </c>
      <c r="D170" s="6">
        <v>1</v>
      </c>
      <c r="E170" s="6">
        <f t="shared" si="25"/>
        <v>1</v>
      </c>
    </row>
    <row r="171" spans="2:14" ht="20.100000000000001" customHeight="1" thickBot="1" x14ac:dyDescent="0.25">
      <c r="B171" s="4" t="s">
        <v>40</v>
      </c>
      <c r="C171" s="6">
        <v>0.5</v>
      </c>
      <c r="D171" s="6">
        <v>0.66666666666666663</v>
      </c>
      <c r="E171" s="6">
        <f t="shared" si="25"/>
        <v>0.33333333333333326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0</v>
      </c>
      <c r="D178" s="5">
        <v>3</v>
      </c>
      <c r="E178" s="6" t="str">
        <f>IF(C178=0,"-",(D178-C178)/C178)</f>
        <v>-</v>
      </c>
      <c r="H178" s="13"/>
    </row>
    <row r="179" spans="2:8" ht="15" thickBot="1" x14ac:dyDescent="0.25">
      <c r="B179" s="4" t="s">
        <v>43</v>
      </c>
      <c r="C179" s="5">
        <v>0</v>
      </c>
      <c r="D179" s="5">
        <v>2</v>
      </c>
      <c r="E179" s="6" t="str">
        <f t="shared" ref="E179:E185" si="26">IF(C179=0,"-",(D179-C179)/C179)</f>
        <v>-</v>
      </c>
      <c r="H179" s="13"/>
    </row>
    <row r="180" spans="2:8" ht="15" thickBot="1" x14ac:dyDescent="0.25">
      <c r="B180" s="4" t="s">
        <v>47</v>
      </c>
      <c r="C180" s="5">
        <v>0</v>
      </c>
      <c r="D180" s="5">
        <v>1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0</v>
      </c>
      <c r="D182" s="5">
        <v>33</v>
      </c>
      <c r="E182" s="6" t="str">
        <f t="shared" si="26"/>
        <v>-</v>
      </c>
      <c r="H182" s="13"/>
    </row>
    <row r="183" spans="2:8" ht="15" thickBot="1" x14ac:dyDescent="0.25">
      <c r="B183" s="4" t="s">
        <v>47</v>
      </c>
      <c r="C183" s="5">
        <v>0</v>
      </c>
      <c r="D183" s="5">
        <v>31</v>
      </c>
      <c r="E183" s="6" t="str">
        <f t="shared" si="26"/>
        <v>-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0</v>
      </c>
      <c r="D185" s="5">
        <v>2</v>
      </c>
      <c r="E185" s="6" t="str">
        <f t="shared" si="26"/>
        <v>-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2</v>
      </c>
      <c r="D197" s="5">
        <v>1</v>
      </c>
      <c r="E197" s="6">
        <f t="shared" ref="E197:E200" si="27">IF(C197=0,"-",(D197-C197)/C197)</f>
        <v>-0.5</v>
      </c>
    </row>
    <row r="198" spans="2:5" ht="15" thickBot="1" x14ac:dyDescent="0.25">
      <c r="B198" s="4" t="s">
        <v>83</v>
      </c>
      <c r="C198" s="5">
        <v>0</v>
      </c>
      <c r="D198" s="5">
        <v>0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2</v>
      </c>
      <c r="D199" s="5">
        <v>1</v>
      </c>
      <c r="E199" s="6">
        <f t="shared" si="27"/>
        <v>-0.5</v>
      </c>
    </row>
    <row r="200" spans="2:5" ht="15" thickBot="1" x14ac:dyDescent="0.25">
      <c r="B200" s="4" t="s">
        <v>85</v>
      </c>
      <c r="C200" s="5">
        <v>2</v>
      </c>
      <c r="D200" s="5">
        <v>1</v>
      </c>
      <c r="E200" s="6">
        <f t="shared" si="27"/>
        <v>-0.5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2</v>
      </c>
      <c r="D208" s="5">
        <v>1</v>
      </c>
      <c r="E208" s="6">
        <f t="shared" si="28"/>
        <v>-0.5</v>
      </c>
    </row>
    <row r="209" spans="2:5" ht="20.100000000000001" customHeight="1" thickBot="1" x14ac:dyDescent="0.25">
      <c r="B209" s="17" t="s">
        <v>86</v>
      </c>
      <c r="C209" s="5">
        <v>2</v>
      </c>
      <c r="D209" s="5">
        <v>1</v>
      </c>
      <c r="E209" s="6">
        <f t="shared" si="28"/>
        <v>-0.5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0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4</v>
      </c>
      <c r="D221" s="5">
        <v>1</v>
      </c>
      <c r="E221" s="6">
        <f t="shared" ref="E221:E223" si="30">IF(C221=0,"-",(D221-C221)/C221)</f>
        <v>-0.75</v>
      </c>
    </row>
    <row r="222" spans="2:5" ht="15" thickBot="1" x14ac:dyDescent="0.25">
      <c r="B222" s="16" t="s">
        <v>92</v>
      </c>
      <c r="C222" s="5">
        <v>3</v>
      </c>
      <c r="D222" s="5">
        <v>2</v>
      </c>
      <c r="E222" s="6">
        <f t="shared" si="30"/>
        <v>-0.33333333333333331</v>
      </c>
    </row>
    <row r="223" spans="2:5" ht="15" thickBot="1" x14ac:dyDescent="0.25">
      <c r="B223" s="16" t="s">
        <v>93</v>
      </c>
      <c r="C223" s="5">
        <v>5</v>
      </c>
      <c r="D223" s="5">
        <v>3</v>
      </c>
      <c r="E223" s="6">
        <f t="shared" si="30"/>
        <v>-0.4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1812</v>
      </c>
      <c r="D14" s="5">
        <v>2054</v>
      </c>
      <c r="E14" s="6">
        <f>IF(C14&gt;0,(D14-C14)/C14)</f>
        <v>0.1335540838852097</v>
      </c>
    </row>
    <row r="15" spans="1:5" ht="20.100000000000001" customHeight="1" thickBot="1" x14ac:dyDescent="0.25">
      <c r="B15" s="4" t="s">
        <v>17</v>
      </c>
      <c r="C15" s="5">
        <v>1747</v>
      </c>
      <c r="D15" s="5">
        <v>1902</v>
      </c>
      <c r="E15" s="6">
        <f t="shared" ref="E15:E25" si="0">IF(C15&gt;0,(D15-C15)/C15)</f>
        <v>8.8723526044647963E-2</v>
      </c>
    </row>
    <row r="16" spans="1:5" ht="20.100000000000001" customHeight="1" thickBot="1" x14ac:dyDescent="0.25">
      <c r="B16" s="4" t="s">
        <v>18</v>
      </c>
      <c r="C16" s="5">
        <v>971</v>
      </c>
      <c r="D16" s="5">
        <v>1081</v>
      </c>
      <c r="E16" s="6">
        <f t="shared" si="0"/>
        <v>0.11328527291452112</v>
      </c>
    </row>
    <row r="17" spans="2:5" ht="20.100000000000001" customHeight="1" thickBot="1" x14ac:dyDescent="0.25">
      <c r="B17" s="4" t="s">
        <v>19</v>
      </c>
      <c r="C17" s="5">
        <v>776</v>
      </c>
      <c r="D17" s="5">
        <v>821</v>
      </c>
      <c r="E17" s="6">
        <f t="shared" si="0"/>
        <v>5.7989690721649487E-2</v>
      </c>
    </row>
    <row r="18" spans="2:5" ht="20.100000000000001" customHeight="1" thickBot="1" x14ac:dyDescent="0.25">
      <c r="B18" s="4" t="s">
        <v>100</v>
      </c>
      <c r="C18" s="5">
        <v>10</v>
      </c>
      <c r="D18" s="5">
        <v>2</v>
      </c>
      <c r="E18" s="6">
        <f>IF(C18=0,"-",(D18-C18)/C18)</f>
        <v>-0.8</v>
      </c>
    </row>
    <row r="19" spans="2:5" ht="20.100000000000001" customHeight="1" thickBot="1" x14ac:dyDescent="0.25">
      <c r="B19" s="4" t="s">
        <v>101</v>
      </c>
      <c r="C19" s="5">
        <v>2</v>
      </c>
      <c r="D19" s="5">
        <v>3</v>
      </c>
      <c r="E19" s="6">
        <f>IF(C19=0,"-",(D19-C19)/C19)</f>
        <v>0.5</v>
      </c>
    </row>
    <row r="20" spans="2:5" ht="20.100000000000001" customHeight="1" thickBot="1" x14ac:dyDescent="0.25">
      <c r="B20" s="4" t="s">
        <v>20</v>
      </c>
      <c r="C20" s="6">
        <f>C17/C15</f>
        <v>0.44419004006868917</v>
      </c>
      <c r="D20" s="6">
        <f>D17/D15</f>
        <v>0.43165089379600419</v>
      </c>
      <c r="E20" s="6">
        <f t="shared" si="0"/>
        <v>-2.8229237807191589E-2</v>
      </c>
    </row>
    <row r="21" spans="2:5" ht="30" customHeight="1" thickBot="1" x14ac:dyDescent="0.25">
      <c r="B21" s="4" t="s">
        <v>23</v>
      </c>
      <c r="C21" s="5">
        <v>223</v>
      </c>
      <c r="D21" s="5">
        <v>205</v>
      </c>
      <c r="E21" s="6">
        <f t="shared" si="0"/>
        <v>-8.0717488789237665E-2</v>
      </c>
    </row>
    <row r="22" spans="2:5" ht="20.100000000000001" customHeight="1" thickBot="1" x14ac:dyDescent="0.25">
      <c r="B22" s="4" t="s">
        <v>24</v>
      </c>
      <c r="C22" s="5">
        <v>106</v>
      </c>
      <c r="D22" s="5">
        <v>128</v>
      </c>
      <c r="E22" s="6">
        <f t="shared" si="0"/>
        <v>0.20754716981132076</v>
      </c>
    </row>
    <row r="23" spans="2:5" ht="20.100000000000001" customHeight="1" thickBot="1" x14ac:dyDescent="0.25">
      <c r="B23" s="4" t="s">
        <v>25</v>
      </c>
      <c r="C23" s="5">
        <v>117</v>
      </c>
      <c r="D23" s="5">
        <v>77</v>
      </c>
      <c r="E23" s="6">
        <f t="shared" si="0"/>
        <v>-0.34188034188034189</v>
      </c>
    </row>
    <row r="24" spans="2:5" ht="20.100000000000001" customHeight="1" thickBot="1" x14ac:dyDescent="0.25">
      <c r="B24" s="4" t="s">
        <v>21</v>
      </c>
      <c r="C24" s="6">
        <f>C23/C21</f>
        <v>0.5246636771300448</v>
      </c>
      <c r="D24" s="6">
        <f t="shared" ref="D24" si="1">D23/D21</f>
        <v>0.37560975609756098</v>
      </c>
      <c r="E24" s="6">
        <f t="shared" si="0"/>
        <v>-0.28409422555764013</v>
      </c>
    </row>
    <row r="25" spans="2:5" ht="20.100000000000001" customHeight="1" thickBot="1" x14ac:dyDescent="0.25">
      <c r="B25" s="7" t="s">
        <v>26</v>
      </c>
      <c r="C25" s="6">
        <v>0.15183052688756113</v>
      </c>
      <c r="D25" s="6">
        <v>0.16530146659424227</v>
      </c>
      <c r="E25" s="6">
        <f t="shared" si="0"/>
        <v>8.8723526044647921E-2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378</v>
      </c>
      <c r="D34" s="5">
        <v>333</v>
      </c>
      <c r="E34" s="6">
        <f>IF(C34&gt;0,(D34-C34)/C34,"-")</f>
        <v>-0.11904761904761904</v>
      </c>
    </row>
    <row r="35" spans="2:5" ht="20.100000000000001" customHeight="1" thickBot="1" x14ac:dyDescent="0.25">
      <c r="B35" s="4" t="s">
        <v>29</v>
      </c>
      <c r="C35" s="5">
        <v>0</v>
      </c>
      <c r="D35" s="5">
        <v>0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279</v>
      </c>
      <c r="D36" s="5">
        <v>214</v>
      </c>
      <c r="E36" s="6">
        <f t="shared" si="2"/>
        <v>-0.23297491039426524</v>
      </c>
    </row>
    <row r="37" spans="2:5" ht="20.100000000000001" customHeight="1" thickBot="1" x14ac:dyDescent="0.25">
      <c r="B37" s="4" t="s">
        <v>30</v>
      </c>
      <c r="C37" s="5">
        <v>99</v>
      </c>
      <c r="D37" s="5">
        <v>119</v>
      </c>
      <c r="E37" s="6">
        <f t="shared" si="2"/>
        <v>0.20202020202020202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426</v>
      </c>
      <c r="D44" s="5">
        <v>356</v>
      </c>
      <c r="E44" s="6">
        <f>IF(C44&gt;0,(D44-C44)/C44,"-")</f>
        <v>-0.16431924882629109</v>
      </c>
    </row>
    <row r="45" spans="2:5" ht="20.100000000000001" customHeight="1" thickBot="1" x14ac:dyDescent="0.25">
      <c r="B45" s="4" t="s">
        <v>34</v>
      </c>
      <c r="C45" s="5">
        <v>23</v>
      </c>
      <c r="D45" s="5">
        <v>16</v>
      </c>
      <c r="E45" s="6">
        <f t="shared" ref="E45:E51" si="3">IF(C45&gt;0,(D45-C45)/C45,"-")</f>
        <v>-0.30434782608695654</v>
      </c>
    </row>
    <row r="46" spans="2:5" ht="20.100000000000001" customHeight="1" thickBot="1" x14ac:dyDescent="0.25">
      <c r="B46" s="4" t="s">
        <v>31</v>
      </c>
      <c r="C46" s="5">
        <v>27</v>
      </c>
      <c r="D46" s="5">
        <v>31</v>
      </c>
      <c r="E46" s="6">
        <f t="shared" si="3"/>
        <v>0.14814814814814814</v>
      </c>
    </row>
    <row r="47" spans="2:5" ht="20.100000000000001" customHeight="1" thickBot="1" x14ac:dyDescent="0.25">
      <c r="B47" s="4" t="s">
        <v>32</v>
      </c>
      <c r="C47" s="5">
        <v>669</v>
      </c>
      <c r="D47" s="5">
        <v>591</v>
      </c>
      <c r="E47" s="6">
        <f t="shared" si="3"/>
        <v>-0.11659192825112108</v>
      </c>
    </row>
    <row r="48" spans="2:5" ht="20.100000000000001" customHeight="1" thickBot="1" x14ac:dyDescent="0.25">
      <c r="B48" s="4" t="s">
        <v>35</v>
      </c>
      <c r="C48" s="5">
        <v>426</v>
      </c>
      <c r="D48" s="5">
        <v>412</v>
      </c>
      <c r="E48" s="6">
        <f t="shared" si="3"/>
        <v>-3.2863849765258218E-2</v>
      </c>
    </row>
    <row r="49" spans="2:5" ht="20.100000000000001" customHeight="1" thickBot="1" x14ac:dyDescent="0.25">
      <c r="B49" s="4" t="s">
        <v>67</v>
      </c>
      <c r="C49" s="5">
        <v>105</v>
      </c>
      <c r="D49" s="5">
        <v>261</v>
      </c>
      <c r="E49" s="6">
        <f t="shared" si="3"/>
        <v>1.4857142857142858</v>
      </c>
    </row>
    <row r="50" spans="2:5" ht="20.100000000000001" customHeight="1" collapsed="1" thickBot="1" x14ac:dyDescent="0.25">
      <c r="B50" s="4" t="s">
        <v>36</v>
      </c>
      <c r="C50" s="6">
        <f>C44/(C44+C45)</f>
        <v>0.94877505567928733</v>
      </c>
      <c r="D50" s="6">
        <f>D44/(D44+D45)</f>
        <v>0.956989247311828</v>
      </c>
      <c r="E50" s="6">
        <f t="shared" si="3"/>
        <v>8.6576808521379341E-3</v>
      </c>
    </row>
    <row r="51" spans="2:5" ht="20.100000000000001" customHeight="1" thickBot="1" x14ac:dyDescent="0.25">
      <c r="B51" s="4" t="s">
        <v>37</v>
      </c>
      <c r="C51" s="6">
        <f>C47/(C46+C47)</f>
        <v>0.96120689655172409</v>
      </c>
      <c r="D51" s="6">
        <f t="shared" ref="D51" si="4">D47/(D46+D47)</f>
        <v>0.95016077170418012</v>
      </c>
      <c r="E51" s="6">
        <f t="shared" si="3"/>
        <v>-1.1491932576817045E-2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449</v>
      </c>
      <c r="D58" s="5">
        <v>372</v>
      </c>
      <c r="E58" s="6">
        <f>IF(C58&gt;0,(D58-C58)/C58,"-")</f>
        <v>-0.17149220489977729</v>
      </c>
    </row>
    <row r="59" spans="2:5" ht="20.100000000000001" customHeight="1" thickBot="1" x14ac:dyDescent="0.25">
      <c r="B59" s="4" t="s">
        <v>41</v>
      </c>
      <c r="C59" s="5">
        <v>209</v>
      </c>
      <c r="D59" s="5">
        <v>183</v>
      </c>
      <c r="E59" s="6">
        <f t="shared" ref="E59:E63" si="5">IF(C59&gt;0,(D59-C59)/C59,"-")</f>
        <v>-0.12440191387559808</v>
      </c>
    </row>
    <row r="60" spans="2:5" ht="20.100000000000001" customHeight="1" thickBot="1" x14ac:dyDescent="0.25">
      <c r="B60" s="4" t="s">
        <v>42</v>
      </c>
      <c r="C60" s="5">
        <v>217</v>
      </c>
      <c r="D60" s="5">
        <v>173</v>
      </c>
      <c r="E60" s="6">
        <f t="shared" si="5"/>
        <v>-0.20276497695852536</v>
      </c>
    </row>
    <row r="61" spans="2:5" ht="20.100000000000001" customHeight="1" collapsed="1" thickBot="1" x14ac:dyDescent="0.25">
      <c r="B61" s="4" t="s">
        <v>98</v>
      </c>
      <c r="C61" s="6">
        <f>(C59+C60)/C58</f>
        <v>0.94877505567928733</v>
      </c>
      <c r="D61" s="6">
        <f>(D59+D60)/D58</f>
        <v>0.956989247311828</v>
      </c>
      <c r="E61" s="6">
        <f t="shared" si="5"/>
        <v>8.6576808521379341E-3</v>
      </c>
    </row>
    <row r="62" spans="2:5" ht="20.100000000000001" customHeight="1" thickBot="1" x14ac:dyDescent="0.25">
      <c r="B62" s="4" t="s">
        <v>39</v>
      </c>
      <c r="C62" s="6">
        <v>0.92888888888888888</v>
      </c>
      <c r="D62" s="6">
        <v>0.94329896907216493</v>
      </c>
      <c r="E62" s="6">
        <f t="shared" si="5"/>
        <v>1.5513244216445512E-2</v>
      </c>
    </row>
    <row r="63" spans="2:5" ht="20.100000000000001" customHeight="1" thickBot="1" x14ac:dyDescent="0.25">
      <c r="B63" s="4" t="s">
        <v>40</v>
      </c>
      <c r="C63" s="6">
        <v>0.96875</v>
      </c>
      <c r="D63" s="6">
        <v>0.9719101123595506</v>
      </c>
      <c r="E63" s="6">
        <f t="shared" si="5"/>
        <v>3.2620514679232043E-3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2127</v>
      </c>
      <c r="D70" s="5">
        <v>2481</v>
      </c>
      <c r="E70" s="6">
        <f>IF(C70&gt;0,(D70-C70)/C70,"-")</f>
        <v>0.16643159379407615</v>
      </c>
    </row>
    <row r="71" spans="2:5" ht="20.100000000000001" customHeight="1" thickBot="1" x14ac:dyDescent="0.25">
      <c r="B71" s="4" t="s">
        <v>45</v>
      </c>
      <c r="C71" s="5">
        <v>658</v>
      </c>
      <c r="D71" s="5">
        <v>721</v>
      </c>
      <c r="E71" s="6">
        <f t="shared" ref="E71:E77" si="6">IF(C71&gt;0,(D71-C71)/C71,"-")</f>
        <v>9.5744680851063829E-2</v>
      </c>
    </row>
    <row r="72" spans="2:5" ht="20.100000000000001" customHeight="1" thickBot="1" x14ac:dyDescent="0.25">
      <c r="B72" s="4" t="s">
        <v>43</v>
      </c>
      <c r="C72" s="5">
        <v>10</v>
      </c>
      <c r="D72" s="5">
        <v>1</v>
      </c>
      <c r="E72" s="6">
        <f t="shared" si="6"/>
        <v>-0.9</v>
      </c>
    </row>
    <row r="73" spans="2:5" ht="20.100000000000001" customHeight="1" thickBot="1" x14ac:dyDescent="0.25">
      <c r="B73" s="4" t="s">
        <v>46</v>
      </c>
      <c r="C73" s="5">
        <v>962</v>
      </c>
      <c r="D73" s="5">
        <v>1160</v>
      </c>
      <c r="E73" s="6">
        <f t="shared" si="6"/>
        <v>0.20582120582120583</v>
      </c>
    </row>
    <row r="74" spans="2:5" ht="20.100000000000001" customHeight="1" thickBot="1" x14ac:dyDescent="0.25">
      <c r="B74" s="4" t="s">
        <v>47</v>
      </c>
      <c r="C74" s="5">
        <v>407</v>
      </c>
      <c r="D74" s="5">
        <v>538</v>
      </c>
      <c r="E74" s="6">
        <f t="shared" si="6"/>
        <v>0.32186732186732187</v>
      </c>
    </row>
    <row r="75" spans="2:5" ht="20.100000000000001" customHeight="1" thickBot="1" x14ac:dyDescent="0.25">
      <c r="B75" s="4" t="s">
        <v>48</v>
      </c>
      <c r="C75" s="5">
        <v>90</v>
      </c>
      <c r="D75" s="5">
        <v>61</v>
      </c>
      <c r="E75" s="6">
        <f t="shared" si="6"/>
        <v>-0.32222222222222224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189</v>
      </c>
      <c r="D90" s="5">
        <v>212</v>
      </c>
      <c r="E90" s="6">
        <f>IF(C90&gt;0,(D90-C90)/C90,"-")</f>
        <v>0.12169312169312169</v>
      </c>
    </row>
    <row r="91" spans="2:5" ht="29.25" thickBot="1" x14ac:dyDescent="0.25">
      <c r="B91" s="4" t="s">
        <v>52</v>
      </c>
      <c r="C91" s="5">
        <v>79</v>
      </c>
      <c r="D91" s="5">
        <v>88</v>
      </c>
      <c r="E91" s="6">
        <f t="shared" ref="E91:E93" si="7">IF(C91&gt;0,(D91-C91)/C91,"-")</f>
        <v>0.11392405063291139</v>
      </c>
    </row>
    <row r="92" spans="2:5" ht="29.25" customHeight="1" thickBot="1" x14ac:dyDescent="0.25">
      <c r="B92" s="4" t="s">
        <v>53</v>
      </c>
      <c r="C92" s="5">
        <v>69</v>
      </c>
      <c r="D92" s="5">
        <v>53</v>
      </c>
      <c r="E92" s="6">
        <f t="shared" si="7"/>
        <v>-0.2318840579710145</v>
      </c>
    </row>
    <row r="93" spans="2:5" ht="29.25" customHeight="1" thickBot="1" x14ac:dyDescent="0.25">
      <c r="B93" s="4" t="s">
        <v>54</v>
      </c>
      <c r="C93" s="6">
        <f>(C90+C91)/(C90+C91+C92)</f>
        <v>0.79525222551928787</v>
      </c>
      <c r="D93" s="6">
        <f>(D90+D91)/(D90+D91+D92)</f>
        <v>0.84985835694050993</v>
      </c>
      <c r="E93" s="6">
        <f t="shared" si="7"/>
        <v>6.8665172719969525E-2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346</v>
      </c>
      <c r="D100" s="5">
        <v>358</v>
      </c>
      <c r="E100" s="6">
        <f>IF(C100&gt;0,(D100-C100)/C100,"-")</f>
        <v>3.4682080924855488E-2</v>
      </c>
    </row>
    <row r="101" spans="2:5" ht="20.100000000000001" customHeight="1" thickBot="1" x14ac:dyDescent="0.25">
      <c r="B101" s="4" t="s">
        <v>41</v>
      </c>
      <c r="C101" s="5">
        <v>145</v>
      </c>
      <c r="D101" s="5">
        <v>136</v>
      </c>
      <c r="E101" s="6">
        <f t="shared" ref="E101:E105" si="8">IF(C101&gt;0,(D101-C101)/C101,"-")</f>
        <v>-6.2068965517241378E-2</v>
      </c>
    </row>
    <row r="102" spans="2:5" ht="20.100000000000001" customHeight="1" thickBot="1" x14ac:dyDescent="0.25">
      <c r="B102" s="4" t="s">
        <v>42</v>
      </c>
      <c r="C102" s="5">
        <v>127</v>
      </c>
      <c r="D102" s="5">
        <v>167</v>
      </c>
      <c r="E102" s="6">
        <f t="shared" si="8"/>
        <v>0.31496062992125984</v>
      </c>
    </row>
    <row r="103" spans="2:5" ht="20.100000000000001" customHeight="1" thickBot="1" x14ac:dyDescent="0.25">
      <c r="B103" s="4" t="s">
        <v>98</v>
      </c>
      <c r="C103" s="6">
        <f>(C101+C102)/C100</f>
        <v>0.78612716763005785</v>
      </c>
      <c r="D103" s="6">
        <f>(D101+D102)/D100</f>
        <v>0.84636871508379885</v>
      </c>
      <c r="E103" s="6">
        <f t="shared" si="8"/>
        <v>7.6630791981597002E-2</v>
      </c>
    </row>
    <row r="104" spans="2:5" ht="20.100000000000001" customHeight="1" thickBot="1" x14ac:dyDescent="0.25">
      <c r="B104" s="4" t="s">
        <v>39</v>
      </c>
      <c r="C104" s="6">
        <v>0.79670329670329665</v>
      </c>
      <c r="D104" s="6">
        <v>0.81927710843373491</v>
      </c>
      <c r="E104" s="6">
        <f t="shared" si="8"/>
        <v>2.8334025758205272E-2</v>
      </c>
    </row>
    <row r="105" spans="2:5" ht="20.100000000000001" customHeight="1" thickBot="1" x14ac:dyDescent="0.25">
      <c r="B105" s="4" t="s">
        <v>40</v>
      </c>
      <c r="C105" s="6">
        <v>0.77439024390243905</v>
      </c>
      <c r="D105" s="6">
        <v>0.86979166666666663</v>
      </c>
      <c r="E105" s="6">
        <f t="shared" si="8"/>
        <v>0.12319553805774271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526</v>
      </c>
      <c r="D112" s="5">
        <v>420</v>
      </c>
      <c r="E112" s="6">
        <f>IF(C112&gt;0,(D112-C112)/C112,"-")</f>
        <v>-0.20152091254752852</v>
      </c>
    </row>
    <row r="113" spans="2:14" ht="15" thickBot="1" x14ac:dyDescent="0.25">
      <c r="B113" s="4" t="s">
        <v>56</v>
      </c>
      <c r="C113" s="5">
        <v>419</v>
      </c>
      <c r="D113" s="5">
        <v>323</v>
      </c>
      <c r="E113" s="6">
        <f t="shared" ref="E113:E114" si="9">IF(C113&gt;0,(D113-C113)/C113,"-")</f>
        <v>-0.22911694510739858</v>
      </c>
    </row>
    <row r="114" spans="2:14" ht="15" thickBot="1" x14ac:dyDescent="0.25">
      <c r="B114" s="4" t="s">
        <v>57</v>
      </c>
      <c r="C114" s="5">
        <v>107</v>
      </c>
      <c r="D114" s="5">
        <v>97</v>
      </c>
      <c r="E114" s="6">
        <f t="shared" si="9"/>
        <v>-9.3457943925233641E-2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7</v>
      </c>
      <c r="D128" s="10">
        <v>3</v>
      </c>
      <c r="E128" s="10">
        <v>0</v>
      </c>
      <c r="F128" s="10">
        <v>10</v>
      </c>
      <c r="G128" s="10">
        <v>3</v>
      </c>
      <c r="H128" s="10">
        <v>2</v>
      </c>
      <c r="I128" s="10">
        <v>1</v>
      </c>
      <c r="J128" s="10">
        <v>6</v>
      </c>
      <c r="K128" s="6">
        <f>IF(C128=0,"-",(G128-C128)/C128)</f>
        <v>-0.5714285714285714</v>
      </c>
      <c r="L128" s="6">
        <f t="shared" ref="L128:N133" si="10">IF(D128=0,"-",(H128-D128)/D128)</f>
        <v>-0.33333333333333331</v>
      </c>
      <c r="M128" s="6" t="str">
        <f t="shared" si="10"/>
        <v>-</v>
      </c>
      <c r="N128" s="6">
        <f t="shared" si="10"/>
        <v>-0.4</v>
      </c>
    </row>
    <row r="129" spans="2:14" ht="15" thickBot="1" x14ac:dyDescent="0.25">
      <c r="B129" s="4" t="s">
        <v>64</v>
      </c>
      <c r="C129" s="10">
        <v>1</v>
      </c>
      <c r="D129" s="10">
        <v>0</v>
      </c>
      <c r="E129" s="10">
        <v>0</v>
      </c>
      <c r="F129" s="10">
        <v>1</v>
      </c>
      <c r="G129" s="10">
        <v>1</v>
      </c>
      <c r="H129" s="10">
        <v>0</v>
      </c>
      <c r="I129" s="10">
        <v>0</v>
      </c>
      <c r="J129" s="10">
        <v>1</v>
      </c>
      <c r="K129" s="6">
        <f t="shared" ref="K129:K133" si="11">IF(C129=0,"-",(G129-C129)/C129)</f>
        <v>0</v>
      </c>
      <c r="L129" s="6" t="str">
        <f t="shared" si="10"/>
        <v>-</v>
      </c>
      <c r="M129" s="6" t="str">
        <f t="shared" si="10"/>
        <v>-</v>
      </c>
      <c r="N129" s="6">
        <f t="shared" si="10"/>
        <v>0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8</v>
      </c>
      <c r="D133" s="10">
        <v>3</v>
      </c>
      <c r="E133" s="10">
        <v>0</v>
      </c>
      <c r="F133" s="10">
        <v>11</v>
      </c>
      <c r="G133" s="10">
        <v>4</v>
      </c>
      <c r="H133" s="10">
        <v>2</v>
      </c>
      <c r="I133" s="10">
        <v>1</v>
      </c>
      <c r="J133" s="10">
        <v>7</v>
      </c>
      <c r="K133" s="6">
        <f t="shared" si="11"/>
        <v>-0.5</v>
      </c>
      <c r="L133" s="6">
        <f t="shared" si="10"/>
        <v>-0.33333333333333331</v>
      </c>
      <c r="M133" s="6" t="str">
        <f t="shared" si="10"/>
        <v>-</v>
      </c>
      <c r="N133" s="6">
        <f t="shared" si="10"/>
        <v>-0.36363636363636365</v>
      </c>
    </row>
    <row r="134" spans="2:14" ht="15" thickBot="1" x14ac:dyDescent="0.25">
      <c r="B134" s="4" t="s">
        <v>36</v>
      </c>
      <c r="C134" s="6">
        <f>IF(C128=0,"-",C128/(C128+C129))</f>
        <v>0.875</v>
      </c>
      <c r="D134" s="6">
        <f>IF(D128=0,"-",D128/(D128+D129))</f>
        <v>1</v>
      </c>
      <c r="E134" s="6" t="str">
        <f t="shared" ref="E134:J134" si="12">IF(E128=0,"-",E128/(E128+E129))</f>
        <v>-</v>
      </c>
      <c r="F134" s="6">
        <f t="shared" si="12"/>
        <v>0.90909090909090906</v>
      </c>
      <c r="G134" s="6">
        <f t="shared" si="12"/>
        <v>0.75</v>
      </c>
      <c r="H134" s="6">
        <f t="shared" si="12"/>
        <v>1</v>
      </c>
      <c r="I134" s="6">
        <f t="shared" si="12"/>
        <v>1</v>
      </c>
      <c r="J134" s="6">
        <f t="shared" si="12"/>
        <v>0.8571428571428571</v>
      </c>
      <c r="K134" s="6">
        <f>IF(OR(C134="-",G134="-"),"-",(G134-C134)/C134)</f>
        <v>-0.14285714285714285</v>
      </c>
      <c r="L134" s="6">
        <f t="shared" ref="L134:N135" si="13">IF(OR(D134="-",H134="-"),"-",(H134-D134)/D134)</f>
        <v>0</v>
      </c>
      <c r="M134" s="6" t="str">
        <f t="shared" si="13"/>
        <v>-</v>
      </c>
      <c r="N134" s="6">
        <f t="shared" si="13"/>
        <v>-5.7142857142857162E-2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16</v>
      </c>
      <c r="D143" s="10">
        <v>0</v>
      </c>
      <c r="E143" s="10">
        <v>0</v>
      </c>
      <c r="F143" s="10">
        <v>16</v>
      </c>
      <c r="G143" s="10">
        <v>26</v>
      </c>
      <c r="H143" s="10">
        <v>0</v>
      </c>
      <c r="I143" s="10">
        <v>0</v>
      </c>
      <c r="J143" s="10">
        <v>26</v>
      </c>
      <c r="K143" s="6">
        <f>IF(C143=0,"-",(G143-C143)/C143)</f>
        <v>0.625</v>
      </c>
      <c r="L143" s="6" t="str">
        <f t="shared" ref="L143:N147" si="15">IF(D143=0,"-",(H143-D143)/D143)</f>
        <v>-</v>
      </c>
      <c r="M143" s="6" t="str">
        <f t="shared" si="15"/>
        <v>-</v>
      </c>
      <c r="N143" s="6">
        <f t="shared" si="15"/>
        <v>0.625</v>
      </c>
    </row>
    <row r="144" spans="2:14" ht="15" thickBot="1" x14ac:dyDescent="0.25">
      <c r="B144" s="4" t="s">
        <v>72</v>
      </c>
      <c r="C144" s="10">
        <v>1</v>
      </c>
      <c r="D144" s="10">
        <v>0</v>
      </c>
      <c r="E144" s="10">
        <v>0</v>
      </c>
      <c r="F144" s="10">
        <v>1</v>
      </c>
      <c r="G144" s="10">
        <v>1</v>
      </c>
      <c r="H144" s="10">
        <v>0</v>
      </c>
      <c r="I144" s="10">
        <v>0</v>
      </c>
      <c r="J144" s="10">
        <v>1</v>
      </c>
      <c r="K144" s="6">
        <f t="shared" ref="K144:K147" si="16">IF(C144=0,"-",(G144-C144)/C144)</f>
        <v>0</v>
      </c>
      <c r="L144" s="6" t="str">
        <f t="shared" si="15"/>
        <v>-</v>
      </c>
      <c r="M144" s="6" t="str">
        <f t="shared" si="15"/>
        <v>-</v>
      </c>
      <c r="N144" s="6">
        <f t="shared" si="15"/>
        <v>0</v>
      </c>
    </row>
    <row r="145" spans="2:14" ht="15" thickBot="1" x14ac:dyDescent="0.25">
      <c r="B145" s="4" t="s">
        <v>73</v>
      </c>
      <c r="C145" s="10">
        <v>42</v>
      </c>
      <c r="D145" s="10">
        <v>0</v>
      </c>
      <c r="E145" s="10">
        <v>0</v>
      </c>
      <c r="F145" s="10">
        <v>42</v>
      </c>
      <c r="G145" s="10">
        <v>21</v>
      </c>
      <c r="H145" s="10">
        <v>0</v>
      </c>
      <c r="I145" s="10">
        <v>0</v>
      </c>
      <c r="J145" s="10">
        <v>21</v>
      </c>
      <c r="K145" s="6">
        <f t="shared" si="16"/>
        <v>-0.5</v>
      </c>
      <c r="L145" s="6" t="str">
        <f t="shared" si="15"/>
        <v>-</v>
      </c>
      <c r="M145" s="6" t="str">
        <f t="shared" si="15"/>
        <v>-</v>
      </c>
      <c r="N145" s="6">
        <f t="shared" si="15"/>
        <v>-0.5</v>
      </c>
    </row>
    <row r="146" spans="2:14" ht="15" thickBot="1" x14ac:dyDescent="0.25">
      <c r="B146" s="4" t="s">
        <v>74</v>
      </c>
      <c r="C146" s="10">
        <v>3</v>
      </c>
      <c r="D146" s="10">
        <v>0</v>
      </c>
      <c r="E146" s="10">
        <v>1</v>
      </c>
      <c r="F146" s="10">
        <v>4</v>
      </c>
      <c r="G146" s="10">
        <v>0</v>
      </c>
      <c r="H146" s="10">
        <v>0</v>
      </c>
      <c r="I146" s="10">
        <v>0</v>
      </c>
      <c r="J146" s="10">
        <v>0</v>
      </c>
      <c r="K146" s="6">
        <f t="shared" si="16"/>
        <v>-1</v>
      </c>
      <c r="L146" s="6" t="str">
        <f t="shared" si="15"/>
        <v>-</v>
      </c>
      <c r="M146" s="6">
        <f t="shared" si="15"/>
        <v>-1</v>
      </c>
      <c r="N146" s="6">
        <f t="shared" si="15"/>
        <v>-1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62</v>
      </c>
      <c r="D148" s="10">
        <v>0</v>
      </c>
      <c r="E148" s="10">
        <v>1</v>
      </c>
      <c r="F148" s="10">
        <v>63</v>
      </c>
      <c r="G148" s="10">
        <v>48</v>
      </c>
      <c r="H148" s="10">
        <v>0</v>
      </c>
      <c r="I148" s="10">
        <v>0</v>
      </c>
      <c r="J148" s="10">
        <v>48</v>
      </c>
      <c r="K148" s="6">
        <f t="shared" ref="K148" si="17">IF(C148=0,"-",(G148-C148)/C148)</f>
        <v>-0.22580645161290322</v>
      </c>
      <c r="L148" s="6" t="str">
        <f t="shared" ref="L148" si="18">IF(D148=0,"-",(H148-D148)/D148)</f>
        <v>-</v>
      </c>
      <c r="M148" s="6">
        <f t="shared" ref="M148" si="19">IF(E148=0,"-",(I148-E148)/E148)</f>
        <v>-1</v>
      </c>
      <c r="N148" s="6">
        <f t="shared" ref="N148" si="20">IF(F148=0,"-",(J148-F148)/F148)</f>
        <v>-0.23809523809523808</v>
      </c>
    </row>
    <row r="149" spans="2:14" ht="29.25" thickBot="1" x14ac:dyDescent="0.25">
      <c r="B149" s="7" t="s">
        <v>76</v>
      </c>
      <c r="C149" s="6">
        <f t="shared" ref="C149:J150" si="21">IF(C143=0,"-",(C143/(C143+C145)))</f>
        <v>0.27586206896551724</v>
      </c>
      <c r="D149" s="6" t="str">
        <f t="shared" si="21"/>
        <v>-</v>
      </c>
      <c r="E149" s="6" t="str">
        <f t="shared" si="21"/>
        <v>-</v>
      </c>
      <c r="F149" s="6">
        <f t="shared" si="21"/>
        <v>0.27586206896551724</v>
      </c>
      <c r="G149" s="6">
        <f t="shared" si="21"/>
        <v>0.55319148936170215</v>
      </c>
      <c r="H149" s="6" t="str">
        <f t="shared" si="21"/>
        <v>-</v>
      </c>
      <c r="I149" s="6" t="str">
        <f t="shared" si="21"/>
        <v>-</v>
      </c>
      <c r="J149" s="6">
        <f t="shared" si="21"/>
        <v>0.55319148936170215</v>
      </c>
      <c r="K149" s="6">
        <f>IF(OR(C149="-",G149="-"),"-",(G149-C149)/C149)</f>
        <v>1.0053191489361704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>
        <f t="shared" si="22"/>
        <v>1.0053191489361704</v>
      </c>
    </row>
    <row r="150" spans="2:14" ht="29.25" thickBot="1" x14ac:dyDescent="0.25">
      <c r="B150" s="7" t="s">
        <v>77</v>
      </c>
      <c r="C150" s="6">
        <f t="shared" si="21"/>
        <v>0.25</v>
      </c>
      <c r="D150" s="6" t="str">
        <f t="shared" si="21"/>
        <v>-</v>
      </c>
      <c r="E150" s="6" t="str">
        <f t="shared" si="21"/>
        <v>-</v>
      </c>
      <c r="F150" s="6">
        <f t="shared" si="21"/>
        <v>0.2</v>
      </c>
      <c r="G150" s="6">
        <f t="shared" si="21"/>
        <v>1</v>
      </c>
      <c r="H150" s="6" t="str">
        <f t="shared" si="21"/>
        <v>-</v>
      </c>
      <c r="I150" s="6" t="str">
        <f t="shared" si="21"/>
        <v>-</v>
      </c>
      <c r="J150" s="6">
        <f t="shared" si="21"/>
        <v>1</v>
      </c>
      <c r="K150" s="6">
        <f>IF(OR(C150="-",G150="-"),"-",(G150-C150)/C150)</f>
        <v>3</v>
      </c>
      <c r="L150" s="6" t="str">
        <f t="shared" si="22"/>
        <v>-</v>
      </c>
      <c r="M150" s="6" t="str">
        <f t="shared" si="22"/>
        <v>-</v>
      </c>
      <c r="N150" s="6">
        <f t="shared" si="22"/>
        <v>4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45</v>
      </c>
      <c r="D157" s="19">
        <v>28</v>
      </c>
      <c r="E157" s="18">
        <f>IF(C157=0,"-",(D157-C157)/C157)</f>
        <v>-0.37777777777777777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17</v>
      </c>
      <c r="D158" s="19">
        <v>12</v>
      </c>
      <c r="E158" s="18">
        <f t="shared" ref="E158:E159" si="23">IF(C158=0,"-",(D158-C158)/C158)</f>
        <v>-0.29411764705882354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1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0.72580645161290325</v>
      </c>
      <c r="D160" s="18">
        <f>IF(D157=0,"-",D157/(D157+D158+D159))</f>
        <v>0.68292682926829273</v>
      </c>
      <c r="E160" s="18">
        <f>IF(OR(C160="-",D160="-"),"-",(D160-C160)/C160)</f>
        <v>-5.9078590785907818E-2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11</v>
      </c>
      <c r="D166" s="5">
        <v>7</v>
      </c>
      <c r="E166" s="6">
        <f>IF(C166=0,"-",(D166-C166)/C166)</f>
        <v>-0.36363636363636365</v>
      </c>
    </row>
    <row r="167" spans="2:14" ht="20.100000000000001" customHeight="1" thickBot="1" x14ac:dyDescent="0.25">
      <c r="B167" s="4" t="s">
        <v>41</v>
      </c>
      <c r="C167" s="5">
        <v>5</v>
      </c>
      <c r="D167" s="5">
        <v>3</v>
      </c>
      <c r="E167" s="6">
        <f t="shared" ref="E167:E168" si="24">IF(C167=0,"-",(D167-C167)/C167)</f>
        <v>-0.4</v>
      </c>
    </row>
    <row r="168" spans="2:14" ht="20.100000000000001" customHeight="1" thickBot="1" x14ac:dyDescent="0.25">
      <c r="B168" s="4" t="s">
        <v>42</v>
      </c>
      <c r="C168" s="5">
        <v>5</v>
      </c>
      <c r="D168" s="5">
        <v>3</v>
      </c>
      <c r="E168" s="6">
        <f t="shared" si="24"/>
        <v>-0.4</v>
      </c>
    </row>
    <row r="169" spans="2:14" ht="20.100000000000001" customHeight="1" thickBot="1" x14ac:dyDescent="0.25">
      <c r="B169" s="4" t="s">
        <v>98</v>
      </c>
      <c r="C169" s="6">
        <f>IF(C166=0,"-",(C167+C168)/C166)</f>
        <v>0.90909090909090906</v>
      </c>
      <c r="D169" s="6">
        <f>IF(D166=0,"-",(D167+D168)/D166)</f>
        <v>0.8571428571428571</v>
      </c>
      <c r="E169" s="6">
        <f t="shared" ref="E169:E171" si="25">IF(OR(C169="-",D169="-"),"-",(D169-C169)/C169)</f>
        <v>-5.7142857142857162E-2</v>
      </c>
    </row>
    <row r="170" spans="2:14" ht="20.100000000000001" customHeight="1" thickBot="1" x14ac:dyDescent="0.25">
      <c r="B170" s="4" t="s">
        <v>39</v>
      </c>
      <c r="C170" s="6">
        <v>0.83333333333333337</v>
      </c>
      <c r="D170" s="6">
        <v>0.75</v>
      </c>
      <c r="E170" s="6">
        <f t="shared" si="25"/>
        <v>-0.10000000000000003</v>
      </c>
    </row>
    <row r="171" spans="2:14" ht="20.100000000000001" customHeight="1" thickBot="1" x14ac:dyDescent="0.25">
      <c r="B171" s="4" t="s">
        <v>40</v>
      </c>
      <c r="C171" s="6">
        <v>1</v>
      </c>
      <c r="D171" s="6">
        <v>1</v>
      </c>
      <c r="E171" s="6">
        <f t="shared" si="25"/>
        <v>0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18</v>
      </c>
      <c r="D178" s="5">
        <v>6</v>
      </c>
      <c r="E178" s="6">
        <f>IF(C178=0,"-",(D178-C178)/C178)</f>
        <v>-0.66666666666666663</v>
      </c>
      <c r="H178" s="13"/>
    </row>
    <row r="179" spans="2:8" ht="15" thickBot="1" x14ac:dyDescent="0.25">
      <c r="B179" s="4" t="s">
        <v>43</v>
      </c>
      <c r="C179" s="5">
        <v>16</v>
      </c>
      <c r="D179" s="5">
        <v>5</v>
      </c>
      <c r="E179" s="6">
        <f t="shared" ref="E179:E185" si="26">IF(C179=0,"-",(D179-C179)/C179)</f>
        <v>-0.6875</v>
      </c>
      <c r="H179" s="13"/>
    </row>
    <row r="180" spans="2:8" ht="15" thickBot="1" x14ac:dyDescent="0.25">
      <c r="B180" s="4" t="s">
        <v>47</v>
      </c>
      <c r="C180" s="5">
        <v>2</v>
      </c>
      <c r="D180" s="5">
        <v>1</v>
      </c>
      <c r="E180" s="6">
        <f t="shared" si="26"/>
        <v>-0.5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66</v>
      </c>
      <c r="D182" s="5">
        <v>55</v>
      </c>
      <c r="E182" s="6">
        <f t="shared" si="26"/>
        <v>-0.16666666666666666</v>
      </c>
      <c r="H182" s="13"/>
    </row>
    <row r="183" spans="2:8" ht="15" thickBot="1" x14ac:dyDescent="0.25">
      <c r="B183" s="4" t="s">
        <v>47</v>
      </c>
      <c r="C183" s="5">
        <v>63</v>
      </c>
      <c r="D183" s="5">
        <v>52</v>
      </c>
      <c r="E183" s="6">
        <f t="shared" si="26"/>
        <v>-0.17460317460317459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3</v>
      </c>
      <c r="D185" s="5">
        <v>3</v>
      </c>
      <c r="E185" s="6">
        <f t="shared" si="26"/>
        <v>0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4</v>
      </c>
      <c r="D197" s="5">
        <v>5</v>
      </c>
      <c r="E197" s="6">
        <f t="shared" ref="E197:E200" si="27">IF(C197=0,"-",(D197-C197)/C197)</f>
        <v>0.25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4</v>
      </c>
      <c r="D199" s="5">
        <v>6</v>
      </c>
      <c r="E199" s="6">
        <f t="shared" si="27"/>
        <v>0.5</v>
      </c>
    </row>
    <row r="200" spans="2:5" ht="15" thickBot="1" x14ac:dyDescent="0.25">
      <c r="B200" s="4" t="s">
        <v>85</v>
      </c>
      <c r="C200" s="5">
        <v>4</v>
      </c>
      <c r="D200" s="5">
        <v>3</v>
      </c>
      <c r="E200" s="6">
        <f t="shared" si="27"/>
        <v>-0.25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4</v>
      </c>
      <c r="D208" s="5">
        <v>5</v>
      </c>
      <c r="E208" s="6">
        <f t="shared" si="28"/>
        <v>0.25</v>
      </c>
    </row>
    <row r="209" spans="2:5" ht="20.100000000000001" customHeight="1" thickBot="1" x14ac:dyDescent="0.25">
      <c r="B209" s="17" t="s">
        <v>86</v>
      </c>
      <c r="C209" s="5">
        <v>4</v>
      </c>
      <c r="D209" s="5">
        <v>3</v>
      </c>
      <c r="E209" s="6">
        <f t="shared" si="28"/>
        <v>-0.25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2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1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1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6</v>
      </c>
      <c r="D221" s="5">
        <v>8</v>
      </c>
      <c r="E221" s="6">
        <f t="shared" ref="E221:E223" si="30">IF(C221=0,"-",(D221-C221)/C221)</f>
        <v>0.33333333333333331</v>
      </c>
    </row>
    <row r="222" spans="2:5" ht="15" thickBot="1" x14ac:dyDescent="0.25">
      <c r="B222" s="16" t="s">
        <v>92</v>
      </c>
      <c r="C222" s="5">
        <v>6</v>
      </c>
      <c r="D222" s="5">
        <v>7</v>
      </c>
      <c r="E222" s="6">
        <f t="shared" si="30"/>
        <v>0.16666666666666666</v>
      </c>
    </row>
    <row r="223" spans="2:5" ht="15" thickBot="1" x14ac:dyDescent="0.25">
      <c r="B223" s="16" t="s">
        <v>93</v>
      </c>
      <c r="C223" s="5">
        <v>19</v>
      </c>
      <c r="D223" s="5">
        <v>33</v>
      </c>
      <c r="E223" s="6">
        <f t="shared" si="30"/>
        <v>0.73684210526315785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28"/>
  <sheetViews>
    <sheetView workbookViewId="0"/>
  </sheetViews>
  <sheetFormatPr baseColWidth="10" defaultRowHeight="12.75" x14ac:dyDescent="0.2"/>
  <cols>
    <col min="2" max="2" width="56.875" bestFit="1" customWidth="1"/>
    <col min="3" max="4" width="12.5" customWidth="1"/>
    <col min="5" max="5" width="12.75" customWidth="1"/>
    <col min="6" max="6" width="8.75" bestFit="1" customWidth="1"/>
    <col min="7" max="7" width="11.625" customWidth="1"/>
    <col min="8" max="8" width="12.125" customWidth="1"/>
    <col min="9" max="9" width="12.75" customWidth="1"/>
    <col min="10" max="10" width="8.75" bestFit="1" customWidth="1"/>
    <col min="11" max="11" width="11.625" bestFit="1" customWidth="1"/>
    <col min="12" max="12" width="12" bestFit="1" customWidth="1"/>
    <col min="13" max="13" width="12.75" customWidth="1"/>
    <col min="14" max="14" width="9.625" bestFit="1" customWidth="1"/>
  </cols>
  <sheetData>
    <row r="1" spans="1:5" ht="15" thickBot="1" x14ac:dyDescent="0.25">
      <c r="A1" s="5"/>
      <c r="B1" s="5"/>
    </row>
    <row r="2" spans="1:5" ht="15" thickBot="1" x14ac:dyDescent="0.25">
      <c r="A2" s="5"/>
      <c r="B2" s="5"/>
    </row>
    <row r="3" spans="1:5" ht="15" thickBot="1" x14ac:dyDescent="0.25">
      <c r="A3" s="5"/>
      <c r="B3" s="5"/>
    </row>
    <row r="11" spans="1:5" ht="27" customHeight="1" x14ac:dyDescent="0.2">
      <c r="B11" s="20" t="str">
        <f>Portada!B9</f>
        <v>2º Trimestre 2026</v>
      </c>
    </row>
    <row r="13" spans="1:5" ht="42.75" customHeight="1" thickBot="1" x14ac:dyDescent="0.25">
      <c r="C13" s="8" t="s">
        <v>103</v>
      </c>
      <c r="D13" s="8" t="s">
        <v>104</v>
      </c>
      <c r="E13" s="8" t="s">
        <v>99</v>
      </c>
    </row>
    <row r="14" spans="1:5" ht="20.100000000000001" customHeight="1" thickBot="1" x14ac:dyDescent="0.25">
      <c r="B14" s="4" t="s">
        <v>22</v>
      </c>
      <c r="C14" s="5">
        <v>282</v>
      </c>
      <c r="D14" s="5">
        <v>243</v>
      </c>
      <c r="E14" s="6">
        <f>IF(C14&gt;0,(D14-C14)/C14)</f>
        <v>-0.13829787234042554</v>
      </c>
    </row>
    <row r="15" spans="1:5" ht="20.100000000000001" customHeight="1" thickBot="1" x14ac:dyDescent="0.25">
      <c r="B15" s="4" t="s">
        <v>17</v>
      </c>
      <c r="C15" s="5">
        <v>229</v>
      </c>
      <c r="D15" s="5">
        <v>185</v>
      </c>
      <c r="E15" s="6">
        <f t="shared" ref="E15:E25" si="0">IF(C15&gt;0,(D15-C15)/C15)</f>
        <v>-0.19213973799126638</v>
      </c>
    </row>
    <row r="16" spans="1:5" ht="20.100000000000001" customHeight="1" thickBot="1" x14ac:dyDescent="0.25">
      <c r="B16" s="4" t="s">
        <v>18</v>
      </c>
      <c r="C16" s="5">
        <v>68</v>
      </c>
      <c r="D16" s="5">
        <v>89</v>
      </c>
      <c r="E16" s="6">
        <f t="shared" si="0"/>
        <v>0.30882352941176472</v>
      </c>
    </row>
    <row r="17" spans="2:5" ht="20.100000000000001" customHeight="1" thickBot="1" x14ac:dyDescent="0.25">
      <c r="B17" s="4" t="s">
        <v>19</v>
      </c>
      <c r="C17" s="5">
        <v>161</v>
      </c>
      <c r="D17" s="5">
        <v>96</v>
      </c>
      <c r="E17" s="6">
        <f t="shared" si="0"/>
        <v>-0.40372670807453415</v>
      </c>
    </row>
    <row r="18" spans="2:5" ht="20.100000000000001" customHeight="1" thickBot="1" x14ac:dyDescent="0.25">
      <c r="B18" s="4" t="s">
        <v>100</v>
      </c>
      <c r="C18" s="5">
        <v>0</v>
      </c>
      <c r="D18" s="5">
        <v>5</v>
      </c>
      <c r="E18" s="6" t="str">
        <f>IF(C18=0,"-",(D18-C18)/C18)</f>
        <v>-</v>
      </c>
    </row>
    <row r="19" spans="2:5" ht="20.100000000000001" customHeight="1" thickBot="1" x14ac:dyDescent="0.25">
      <c r="B19" s="4" t="s">
        <v>101</v>
      </c>
      <c r="C19" s="5">
        <v>0</v>
      </c>
      <c r="D19" s="5">
        <v>1</v>
      </c>
      <c r="E19" s="6" t="str">
        <f>IF(C19=0,"-",(D19-C19)/C19)</f>
        <v>-</v>
      </c>
    </row>
    <row r="20" spans="2:5" ht="20.100000000000001" customHeight="1" thickBot="1" x14ac:dyDescent="0.25">
      <c r="B20" s="4" t="s">
        <v>20</v>
      </c>
      <c r="C20" s="6">
        <f>C17/C15</f>
        <v>0.70305676855895194</v>
      </c>
      <c r="D20" s="6">
        <f>D17/D15</f>
        <v>0.51891891891891895</v>
      </c>
      <c r="E20" s="6">
        <f t="shared" si="0"/>
        <v>-0.26191035756253139</v>
      </c>
    </row>
    <row r="21" spans="2:5" ht="30" customHeight="1" thickBot="1" x14ac:dyDescent="0.25">
      <c r="B21" s="4" t="s">
        <v>23</v>
      </c>
      <c r="C21" s="5">
        <v>16</v>
      </c>
      <c r="D21" s="5">
        <v>38</v>
      </c>
      <c r="E21" s="6">
        <f t="shared" si="0"/>
        <v>1.375</v>
      </c>
    </row>
    <row r="22" spans="2:5" ht="20.100000000000001" customHeight="1" thickBot="1" x14ac:dyDescent="0.25">
      <c r="B22" s="4" t="s">
        <v>24</v>
      </c>
      <c r="C22" s="5">
        <v>6</v>
      </c>
      <c r="D22" s="5">
        <v>19</v>
      </c>
      <c r="E22" s="6">
        <f t="shared" si="0"/>
        <v>2.1666666666666665</v>
      </c>
    </row>
    <row r="23" spans="2:5" ht="20.100000000000001" customHeight="1" thickBot="1" x14ac:dyDescent="0.25">
      <c r="B23" s="4" t="s">
        <v>25</v>
      </c>
      <c r="C23" s="5">
        <v>10</v>
      </c>
      <c r="D23" s="5">
        <v>19</v>
      </c>
      <c r="E23" s="6">
        <f t="shared" si="0"/>
        <v>0.9</v>
      </c>
    </row>
    <row r="24" spans="2:5" ht="20.100000000000001" customHeight="1" thickBot="1" x14ac:dyDescent="0.25">
      <c r="B24" s="4" t="s">
        <v>21</v>
      </c>
      <c r="C24" s="6">
        <f>C23/C21</f>
        <v>0.625</v>
      </c>
      <c r="D24" s="6">
        <f t="shared" ref="D24" si="1">D23/D21</f>
        <v>0.5</v>
      </c>
      <c r="E24" s="6">
        <f t="shared" si="0"/>
        <v>-0.2</v>
      </c>
    </row>
    <row r="25" spans="2:5" ht="20.100000000000001" customHeight="1" thickBot="1" x14ac:dyDescent="0.25">
      <c r="B25" s="7" t="s">
        <v>26</v>
      </c>
      <c r="C25" s="6">
        <v>0.13826331614601572</v>
      </c>
      <c r="D25" s="6">
        <v>0.11169743880791665</v>
      </c>
      <c r="E25" s="6">
        <f t="shared" si="0"/>
        <v>-0.19213973799126627</v>
      </c>
    </row>
    <row r="33" spans="2:5" ht="42.75" customHeight="1" thickBot="1" x14ac:dyDescent="0.25">
      <c r="C33" s="8" t="s">
        <v>103</v>
      </c>
      <c r="D33" s="8" t="s">
        <v>104</v>
      </c>
      <c r="E33" s="8" t="s">
        <v>99</v>
      </c>
    </row>
    <row r="34" spans="2:5" ht="20.100000000000001" customHeight="1" thickBot="1" x14ac:dyDescent="0.25">
      <c r="B34" s="4" t="s">
        <v>27</v>
      </c>
      <c r="C34" s="5">
        <v>65</v>
      </c>
      <c r="D34" s="5">
        <v>112</v>
      </c>
      <c r="E34" s="6">
        <f>IF(C34&gt;0,(D34-C34)/C34,"-")</f>
        <v>0.72307692307692306</v>
      </c>
    </row>
    <row r="35" spans="2:5" ht="20.100000000000001" customHeight="1" thickBot="1" x14ac:dyDescent="0.25">
      <c r="B35" s="4" t="s">
        <v>29</v>
      </c>
      <c r="C35" s="5">
        <v>0</v>
      </c>
      <c r="D35" s="5">
        <v>0</v>
      </c>
      <c r="E35" s="6" t="str">
        <f t="shared" ref="E35:E37" si="2">IF(C35&gt;0,(D35-C35)/C35,"-")</f>
        <v>-</v>
      </c>
    </row>
    <row r="36" spans="2:5" ht="20.100000000000001" customHeight="1" thickBot="1" x14ac:dyDescent="0.25">
      <c r="B36" s="4" t="s">
        <v>28</v>
      </c>
      <c r="C36" s="5">
        <v>58</v>
      </c>
      <c r="D36" s="5">
        <v>89</v>
      </c>
      <c r="E36" s="6">
        <f t="shared" si="2"/>
        <v>0.53448275862068961</v>
      </c>
    </row>
    <row r="37" spans="2:5" ht="20.100000000000001" customHeight="1" thickBot="1" x14ac:dyDescent="0.25">
      <c r="B37" s="4" t="s">
        <v>30</v>
      </c>
      <c r="C37" s="5">
        <v>7</v>
      </c>
      <c r="D37" s="5">
        <v>23</v>
      </c>
      <c r="E37" s="6">
        <f t="shared" si="2"/>
        <v>2.2857142857142856</v>
      </c>
    </row>
    <row r="43" spans="2:5" ht="42.75" customHeight="1" thickBot="1" x14ac:dyDescent="0.25">
      <c r="C43" s="8" t="s">
        <v>103</v>
      </c>
      <c r="D43" s="8" t="s">
        <v>104</v>
      </c>
      <c r="E43" s="8" t="s">
        <v>99</v>
      </c>
    </row>
    <row r="44" spans="2:5" ht="20.100000000000001" customHeight="1" thickBot="1" x14ac:dyDescent="0.25">
      <c r="B44" s="4" t="s">
        <v>33</v>
      </c>
      <c r="C44" s="5">
        <v>65</v>
      </c>
      <c r="D44" s="5">
        <v>52</v>
      </c>
      <c r="E44" s="6">
        <f>IF(C44&gt;0,(D44-C44)/C44,"-")</f>
        <v>-0.2</v>
      </c>
    </row>
    <row r="45" spans="2:5" ht="20.100000000000001" customHeight="1" thickBot="1" x14ac:dyDescent="0.25">
      <c r="B45" s="4" t="s">
        <v>34</v>
      </c>
      <c r="C45" s="5">
        <v>0</v>
      </c>
      <c r="D45" s="5">
        <v>0</v>
      </c>
      <c r="E45" s="6" t="str">
        <f t="shared" ref="E45:E51" si="3">IF(C45&gt;0,(D45-C45)/C45,"-")</f>
        <v>-</v>
      </c>
    </row>
    <row r="46" spans="2:5" ht="20.100000000000001" customHeight="1" thickBot="1" x14ac:dyDescent="0.25">
      <c r="B46" s="4" t="s">
        <v>31</v>
      </c>
      <c r="C46" s="5">
        <v>0</v>
      </c>
      <c r="D46" s="5">
        <v>0</v>
      </c>
      <c r="E46" s="6" t="str">
        <f t="shared" si="3"/>
        <v>-</v>
      </c>
    </row>
    <row r="47" spans="2:5" ht="20.100000000000001" customHeight="1" thickBot="1" x14ac:dyDescent="0.25">
      <c r="B47" s="4" t="s">
        <v>32</v>
      </c>
      <c r="C47" s="5">
        <v>105</v>
      </c>
      <c r="D47" s="5">
        <v>79</v>
      </c>
      <c r="E47" s="6">
        <f t="shared" si="3"/>
        <v>-0.24761904761904763</v>
      </c>
    </row>
    <row r="48" spans="2:5" ht="20.100000000000001" customHeight="1" thickBot="1" x14ac:dyDescent="0.25">
      <c r="B48" s="4" t="s">
        <v>35</v>
      </c>
      <c r="C48" s="5">
        <v>92</v>
      </c>
      <c r="D48" s="5">
        <v>75</v>
      </c>
      <c r="E48" s="6">
        <f t="shared" si="3"/>
        <v>-0.18478260869565216</v>
      </c>
    </row>
    <row r="49" spans="2:5" ht="20.100000000000001" customHeight="1" thickBot="1" x14ac:dyDescent="0.25">
      <c r="B49" s="4" t="s">
        <v>67</v>
      </c>
      <c r="C49" s="5">
        <v>10</v>
      </c>
      <c r="D49" s="5">
        <v>26</v>
      </c>
      <c r="E49" s="6">
        <f t="shared" si="3"/>
        <v>1.6</v>
      </c>
    </row>
    <row r="50" spans="2:5" ht="20.100000000000001" customHeight="1" collapsed="1" thickBot="1" x14ac:dyDescent="0.25">
      <c r="B50" s="4" t="s">
        <v>36</v>
      </c>
      <c r="C50" s="6">
        <f>C44/(C44+C45)</f>
        <v>1</v>
      </c>
      <c r="D50" s="6">
        <f>D44/(D44+D45)</f>
        <v>1</v>
      </c>
      <c r="E50" s="6">
        <f t="shared" si="3"/>
        <v>0</v>
      </c>
    </row>
    <row r="51" spans="2:5" ht="20.100000000000001" customHeight="1" thickBot="1" x14ac:dyDescent="0.25">
      <c r="B51" s="4" t="s">
        <v>37</v>
      </c>
      <c r="C51" s="6">
        <f>C47/(C46+C47)</f>
        <v>1</v>
      </c>
      <c r="D51" s="6">
        <f t="shared" ref="D51" si="4">D47/(D46+D47)</f>
        <v>1</v>
      </c>
      <c r="E51" s="6">
        <f t="shared" si="3"/>
        <v>0</v>
      </c>
    </row>
    <row r="57" spans="2:5" ht="42.75" customHeight="1" thickBot="1" x14ac:dyDescent="0.25">
      <c r="C57" s="8" t="s">
        <v>103</v>
      </c>
      <c r="D57" s="8" t="s">
        <v>104</v>
      </c>
      <c r="E57" s="8" t="s">
        <v>99</v>
      </c>
    </row>
    <row r="58" spans="2:5" ht="20.100000000000001" customHeight="1" thickBot="1" x14ac:dyDescent="0.25">
      <c r="B58" s="4" t="s">
        <v>38</v>
      </c>
      <c r="C58" s="5">
        <v>65</v>
      </c>
      <c r="D58" s="5">
        <v>52</v>
      </c>
      <c r="E58" s="6">
        <f>IF(C58&gt;0,(D58-C58)/C58,"-")</f>
        <v>-0.2</v>
      </c>
    </row>
    <row r="59" spans="2:5" ht="20.100000000000001" customHeight="1" thickBot="1" x14ac:dyDescent="0.25">
      <c r="B59" s="4" t="s">
        <v>41</v>
      </c>
      <c r="C59" s="5">
        <v>38</v>
      </c>
      <c r="D59" s="5">
        <v>27</v>
      </c>
      <c r="E59" s="6">
        <f t="shared" ref="E59:E63" si="5">IF(C59&gt;0,(D59-C59)/C59,"-")</f>
        <v>-0.28947368421052633</v>
      </c>
    </row>
    <row r="60" spans="2:5" ht="20.100000000000001" customHeight="1" thickBot="1" x14ac:dyDescent="0.25">
      <c r="B60" s="4" t="s">
        <v>42</v>
      </c>
      <c r="C60" s="5">
        <v>27</v>
      </c>
      <c r="D60" s="5">
        <v>25</v>
      </c>
      <c r="E60" s="6">
        <f t="shared" si="5"/>
        <v>-7.407407407407407E-2</v>
      </c>
    </row>
    <row r="61" spans="2:5" ht="20.100000000000001" customHeight="1" collapsed="1" thickBot="1" x14ac:dyDescent="0.25">
      <c r="B61" s="4" t="s">
        <v>98</v>
      </c>
      <c r="C61" s="6">
        <f>(C59+C60)/C58</f>
        <v>1</v>
      </c>
      <c r="D61" s="6">
        <f>(D59+D60)/D58</f>
        <v>1</v>
      </c>
      <c r="E61" s="6">
        <f t="shared" si="5"/>
        <v>0</v>
      </c>
    </row>
    <row r="62" spans="2:5" ht="20.100000000000001" customHeight="1" thickBot="1" x14ac:dyDescent="0.25">
      <c r="B62" s="4" t="s">
        <v>39</v>
      </c>
      <c r="C62" s="6">
        <v>1</v>
      </c>
      <c r="D62" s="6">
        <v>1</v>
      </c>
      <c r="E62" s="6">
        <f t="shared" si="5"/>
        <v>0</v>
      </c>
    </row>
    <row r="63" spans="2:5" ht="20.100000000000001" customHeight="1" thickBot="1" x14ac:dyDescent="0.25">
      <c r="B63" s="4" t="s">
        <v>40</v>
      </c>
      <c r="C63" s="6">
        <v>1</v>
      </c>
      <c r="D63" s="6">
        <v>1</v>
      </c>
      <c r="E63" s="6">
        <f t="shared" si="5"/>
        <v>0</v>
      </c>
    </row>
    <row r="64" spans="2:5" ht="15" thickBot="1" x14ac:dyDescent="0.25">
      <c r="E64" s="6"/>
    </row>
    <row r="69" spans="2:5" ht="42.75" customHeight="1" thickBot="1" x14ac:dyDescent="0.25">
      <c r="C69" s="8" t="s">
        <v>103</v>
      </c>
      <c r="D69" s="8" t="s">
        <v>104</v>
      </c>
      <c r="E69" s="8" t="s">
        <v>99</v>
      </c>
    </row>
    <row r="70" spans="2:5" ht="20.100000000000001" customHeight="1" thickBot="1" x14ac:dyDescent="0.25">
      <c r="B70" s="4" t="s">
        <v>44</v>
      </c>
      <c r="C70" s="5">
        <v>359</v>
      </c>
      <c r="D70" s="5">
        <v>311</v>
      </c>
      <c r="E70" s="6">
        <f>IF(C70&gt;0,(D70-C70)/C70,"-")</f>
        <v>-0.13370473537604458</v>
      </c>
    </row>
    <row r="71" spans="2:5" ht="20.100000000000001" customHeight="1" thickBot="1" x14ac:dyDescent="0.25">
      <c r="B71" s="4" t="s">
        <v>45</v>
      </c>
      <c r="C71" s="5">
        <v>180</v>
      </c>
      <c r="D71" s="5">
        <v>134</v>
      </c>
      <c r="E71" s="6">
        <f t="shared" ref="E71:E77" si="6">IF(C71&gt;0,(D71-C71)/C71,"-")</f>
        <v>-0.25555555555555554</v>
      </c>
    </row>
    <row r="72" spans="2:5" ht="20.100000000000001" customHeight="1" thickBot="1" x14ac:dyDescent="0.25">
      <c r="B72" s="4" t="s">
        <v>43</v>
      </c>
      <c r="C72" s="5">
        <v>5</v>
      </c>
      <c r="D72" s="5">
        <v>4</v>
      </c>
      <c r="E72" s="6">
        <f t="shared" si="6"/>
        <v>-0.2</v>
      </c>
    </row>
    <row r="73" spans="2:5" ht="20.100000000000001" customHeight="1" thickBot="1" x14ac:dyDescent="0.25">
      <c r="B73" s="4" t="s">
        <v>46</v>
      </c>
      <c r="C73" s="5">
        <v>86</v>
      </c>
      <c r="D73" s="5">
        <v>81</v>
      </c>
      <c r="E73" s="6">
        <f t="shared" si="6"/>
        <v>-5.8139534883720929E-2</v>
      </c>
    </row>
    <row r="74" spans="2:5" ht="20.100000000000001" customHeight="1" thickBot="1" x14ac:dyDescent="0.25">
      <c r="B74" s="4" t="s">
        <v>47</v>
      </c>
      <c r="C74" s="5">
        <v>86</v>
      </c>
      <c r="D74" s="5">
        <v>86</v>
      </c>
      <c r="E74" s="6">
        <f t="shared" si="6"/>
        <v>0</v>
      </c>
    </row>
    <row r="75" spans="2:5" ht="20.100000000000001" customHeight="1" thickBot="1" x14ac:dyDescent="0.25">
      <c r="B75" s="4" t="s">
        <v>48</v>
      </c>
      <c r="C75" s="5">
        <v>2</v>
      </c>
      <c r="D75" s="5">
        <v>6</v>
      </c>
      <c r="E75" s="6">
        <f t="shared" si="6"/>
        <v>2</v>
      </c>
    </row>
    <row r="76" spans="2:5" ht="20.100000000000001" customHeight="1" thickBot="1" x14ac:dyDescent="0.25">
      <c r="B76" s="4" t="s">
        <v>49</v>
      </c>
      <c r="C76" s="5">
        <v>0</v>
      </c>
      <c r="D76" s="5">
        <v>0</v>
      </c>
      <c r="E76" s="6" t="str">
        <f t="shared" si="6"/>
        <v>-</v>
      </c>
    </row>
    <row r="77" spans="2:5" ht="20.100000000000001" customHeight="1" thickBot="1" x14ac:dyDescent="0.25">
      <c r="B77" s="4" t="s">
        <v>50</v>
      </c>
      <c r="C77" s="5">
        <v>0</v>
      </c>
      <c r="D77" s="5">
        <v>0</v>
      </c>
      <c r="E77" s="6" t="str">
        <f t="shared" si="6"/>
        <v>-</v>
      </c>
    </row>
    <row r="89" spans="2:5" ht="42.75" customHeight="1" thickBot="1" x14ac:dyDescent="0.25">
      <c r="C89" s="8" t="s">
        <v>103</v>
      </c>
      <c r="D89" s="8" t="s">
        <v>104</v>
      </c>
      <c r="E89" s="8" t="s">
        <v>99</v>
      </c>
    </row>
    <row r="90" spans="2:5" ht="29.25" thickBot="1" x14ac:dyDescent="0.25">
      <c r="B90" s="4" t="s">
        <v>51</v>
      </c>
      <c r="C90" s="5">
        <v>51</v>
      </c>
      <c r="D90" s="5">
        <v>52</v>
      </c>
      <c r="E90" s="6">
        <f>IF(C90&gt;0,(D90-C90)/C90,"-")</f>
        <v>1.9607843137254902E-2</v>
      </c>
    </row>
    <row r="91" spans="2:5" ht="29.25" thickBot="1" x14ac:dyDescent="0.25">
      <c r="B91" s="4" t="s">
        <v>52</v>
      </c>
      <c r="C91" s="5">
        <v>2</v>
      </c>
      <c r="D91" s="5">
        <v>2</v>
      </c>
      <c r="E91" s="6">
        <f t="shared" ref="E91:E93" si="7">IF(C91&gt;0,(D91-C91)/C91,"-")</f>
        <v>0</v>
      </c>
    </row>
    <row r="92" spans="2:5" ht="29.25" customHeight="1" thickBot="1" x14ac:dyDescent="0.25">
      <c r="B92" s="4" t="s">
        <v>53</v>
      </c>
      <c r="C92" s="5">
        <v>23</v>
      </c>
      <c r="D92" s="5">
        <v>21</v>
      </c>
      <c r="E92" s="6">
        <f t="shared" si="7"/>
        <v>-8.6956521739130432E-2</v>
      </c>
    </row>
    <row r="93" spans="2:5" ht="29.25" customHeight="1" thickBot="1" x14ac:dyDescent="0.25">
      <c r="B93" s="4" t="s">
        <v>54</v>
      </c>
      <c r="C93" s="6">
        <f>(C90+C91)/(C90+C91+C92)</f>
        <v>0.69736842105263153</v>
      </c>
      <c r="D93" s="6">
        <f>(D90+D91)/(D90+D91+D92)</f>
        <v>0.72</v>
      </c>
      <c r="E93" s="6">
        <f t="shared" si="7"/>
        <v>3.2452830188679282E-2</v>
      </c>
    </row>
    <row r="99" spans="2:5" ht="42.75" customHeight="1" thickBot="1" x14ac:dyDescent="0.25">
      <c r="C99" s="8" t="s">
        <v>103</v>
      </c>
      <c r="D99" s="8" t="s">
        <v>104</v>
      </c>
      <c r="E99" s="8" t="s">
        <v>99</v>
      </c>
    </row>
    <row r="100" spans="2:5" ht="20.100000000000001" customHeight="1" thickBot="1" x14ac:dyDescent="0.25">
      <c r="B100" s="4" t="s">
        <v>38</v>
      </c>
      <c r="C100" s="5">
        <v>76</v>
      </c>
      <c r="D100" s="5">
        <v>75</v>
      </c>
      <c r="E100" s="6">
        <f>IF(C100&gt;0,(D100-C100)/C100,"-")</f>
        <v>-1.3157894736842105E-2</v>
      </c>
    </row>
    <row r="101" spans="2:5" ht="20.100000000000001" customHeight="1" thickBot="1" x14ac:dyDescent="0.25">
      <c r="B101" s="4" t="s">
        <v>41</v>
      </c>
      <c r="C101" s="5">
        <v>33</v>
      </c>
      <c r="D101" s="5">
        <v>48</v>
      </c>
      <c r="E101" s="6">
        <f t="shared" ref="E101:E105" si="8">IF(C101&gt;0,(D101-C101)/C101,"-")</f>
        <v>0.45454545454545453</v>
      </c>
    </row>
    <row r="102" spans="2:5" ht="20.100000000000001" customHeight="1" thickBot="1" x14ac:dyDescent="0.25">
      <c r="B102" s="4" t="s">
        <v>42</v>
      </c>
      <c r="C102" s="5">
        <v>20</v>
      </c>
      <c r="D102" s="5">
        <v>6</v>
      </c>
      <c r="E102" s="6">
        <f t="shared" si="8"/>
        <v>-0.7</v>
      </c>
    </row>
    <row r="103" spans="2:5" ht="20.100000000000001" customHeight="1" thickBot="1" x14ac:dyDescent="0.25">
      <c r="B103" s="4" t="s">
        <v>98</v>
      </c>
      <c r="C103" s="6">
        <f>(C101+C102)/C100</f>
        <v>0.69736842105263153</v>
      </c>
      <c r="D103" s="6">
        <f>(D101+D102)/D100</f>
        <v>0.72</v>
      </c>
      <c r="E103" s="6">
        <f t="shared" si="8"/>
        <v>3.2452830188679282E-2</v>
      </c>
    </row>
    <row r="104" spans="2:5" ht="20.100000000000001" customHeight="1" thickBot="1" x14ac:dyDescent="0.25">
      <c r="B104" s="4" t="s">
        <v>39</v>
      </c>
      <c r="C104" s="6">
        <v>0.6875</v>
      </c>
      <c r="D104" s="6">
        <v>0.75</v>
      </c>
      <c r="E104" s="6">
        <f t="shared" si="8"/>
        <v>9.0909090909090912E-2</v>
      </c>
    </row>
    <row r="105" spans="2:5" ht="20.100000000000001" customHeight="1" thickBot="1" x14ac:dyDescent="0.25">
      <c r="B105" s="4" t="s">
        <v>40</v>
      </c>
      <c r="C105" s="6">
        <v>0.7142857142857143</v>
      </c>
      <c r="D105" s="6">
        <v>0.54545454545454541</v>
      </c>
      <c r="E105" s="6">
        <f t="shared" si="8"/>
        <v>-0.23636363636363644</v>
      </c>
    </row>
    <row r="111" spans="2:5" ht="42.75" customHeight="1" thickBot="1" x14ac:dyDescent="0.25">
      <c r="C111" s="8" t="s">
        <v>103</v>
      </c>
      <c r="D111" s="8" t="s">
        <v>104</v>
      </c>
      <c r="E111" s="8" t="s">
        <v>99</v>
      </c>
    </row>
    <row r="112" spans="2:5" ht="15" thickBot="1" x14ac:dyDescent="0.25">
      <c r="B112" s="4" t="s">
        <v>55</v>
      </c>
      <c r="C112" s="5">
        <v>70</v>
      </c>
      <c r="D112" s="5">
        <v>76</v>
      </c>
      <c r="E112" s="6">
        <f>IF(C112&gt;0,(D112-C112)/C112,"-")</f>
        <v>8.5714285714285715E-2</v>
      </c>
    </row>
    <row r="113" spans="2:14" ht="15" thickBot="1" x14ac:dyDescent="0.25">
      <c r="B113" s="4" t="s">
        <v>56</v>
      </c>
      <c r="C113" s="5">
        <v>33</v>
      </c>
      <c r="D113" s="5">
        <v>39</v>
      </c>
      <c r="E113" s="6">
        <f t="shared" ref="E113:E114" si="9">IF(C113&gt;0,(D113-C113)/C113,"-")</f>
        <v>0.18181818181818182</v>
      </c>
    </row>
    <row r="114" spans="2:14" ht="15" thickBot="1" x14ac:dyDescent="0.25">
      <c r="B114" s="4" t="s">
        <v>57</v>
      </c>
      <c r="C114" s="5">
        <v>37</v>
      </c>
      <c r="D114" s="5">
        <v>37</v>
      </c>
      <c r="E114" s="6">
        <f t="shared" si="9"/>
        <v>0</v>
      </c>
    </row>
    <row r="126" spans="2:14" ht="26.25" customHeight="1" thickBot="1" x14ac:dyDescent="0.25">
      <c r="C126" s="27" t="s">
        <v>103</v>
      </c>
      <c r="D126" s="28"/>
      <c r="E126" s="28"/>
      <c r="F126" s="29"/>
      <c r="G126" s="27" t="s">
        <v>104</v>
      </c>
      <c r="H126" s="28"/>
      <c r="I126" s="28"/>
      <c r="J126" s="29"/>
      <c r="K126" s="30" t="s">
        <v>58</v>
      </c>
      <c r="L126" s="31"/>
      <c r="M126" s="31"/>
      <c r="N126" s="31"/>
    </row>
    <row r="127" spans="2:14" ht="29.25" customHeight="1" thickBot="1" x14ac:dyDescent="0.25">
      <c r="C127" s="11" t="s">
        <v>59</v>
      </c>
      <c r="D127" s="12" t="s">
        <v>60</v>
      </c>
      <c r="E127" s="12" t="s">
        <v>61</v>
      </c>
      <c r="F127" s="12" t="s">
        <v>62</v>
      </c>
      <c r="G127" s="11" t="s">
        <v>59</v>
      </c>
      <c r="H127" s="12" t="s">
        <v>60</v>
      </c>
      <c r="I127" s="12" t="s">
        <v>61</v>
      </c>
      <c r="J127" s="12" t="s">
        <v>62</v>
      </c>
      <c r="K127" s="11" t="s">
        <v>59</v>
      </c>
      <c r="L127" s="12" t="s">
        <v>60</v>
      </c>
      <c r="M127" s="12" t="s">
        <v>61</v>
      </c>
      <c r="N127" s="12" t="s">
        <v>62</v>
      </c>
    </row>
    <row r="128" spans="2:14" ht="15" thickBot="1" x14ac:dyDescent="0.25">
      <c r="B128" s="4" t="s">
        <v>63</v>
      </c>
      <c r="C128" s="10">
        <v>0</v>
      </c>
      <c r="D128" s="10">
        <v>0</v>
      </c>
      <c r="E128" s="10">
        <v>0</v>
      </c>
      <c r="F128" s="10">
        <v>0</v>
      </c>
      <c r="G128" s="10">
        <v>1</v>
      </c>
      <c r="H128" s="10">
        <v>3</v>
      </c>
      <c r="I128" s="10">
        <v>0</v>
      </c>
      <c r="J128" s="10">
        <v>4</v>
      </c>
      <c r="K128" s="6" t="str">
        <f>IF(C128=0,"-",(G128-C128)/C128)</f>
        <v>-</v>
      </c>
      <c r="L128" s="6" t="str">
        <f t="shared" ref="L128:N133" si="10">IF(D128=0,"-",(H128-D128)/D128)</f>
        <v>-</v>
      </c>
      <c r="M128" s="6" t="str">
        <f t="shared" si="10"/>
        <v>-</v>
      </c>
      <c r="N128" s="6" t="str">
        <f t="shared" si="10"/>
        <v>-</v>
      </c>
    </row>
    <row r="129" spans="2:14" ht="15" thickBot="1" x14ac:dyDescent="0.25">
      <c r="B129" s="4" t="s">
        <v>64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6" t="str">
        <f t="shared" ref="K129:K133" si="11">IF(C129=0,"-",(G129-C129)/C129)</f>
        <v>-</v>
      </c>
      <c r="L129" s="6" t="str">
        <f t="shared" si="10"/>
        <v>-</v>
      </c>
      <c r="M129" s="6" t="str">
        <f t="shared" si="10"/>
        <v>-</v>
      </c>
      <c r="N129" s="6" t="str">
        <f t="shared" si="10"/>
        <v>-</v>
      </c>
    </row>
    <row r="130" spans="2:14" ht="15" thickBot="1" x14ac:dyDescent="0.25">
      <c r="B130" s="4" t="s">
        <v>65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6" t="str">
        <f t="shared" si="11"/>
        <v>-</v>
      </c>
      <c r="L130" s="6" t="str">
        <f t="shared" si="10"/>
        <v>-</v>
      </c>
      <c r="M130" s="6" t="str">
        <f t="shared" si="10"/>
        <v>-</v>
      </c>
      <c r="N130" s="6" t="str">
        <f t="shared" si="10"/>
        <v>-</v>
      </c>
    </row>
    <row r="131" spans="2:14" ht="15" thickBot="1" x14ac:dyDescent="0.25">
      <c r="B131" s="7" t="s">
        <v>66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6" t="str">
        <f t="shared" si="11"/>
        <v>-</v>
      </c>
      <c r="L131" s="6" t="str">
        <f t="shared" si="10"/>
        <v>-</v>
      </c>
      <c r="M131" s="6" t="str">
        <f t="shared" si="10"/>
        <v>-</v>
      </c>
      <c r="N131" s="6" t="str">
        <f t="shared" si="10"/>
        <v>-</v>
      </c>
    </row>
    <row r="132" spans="2:14" ht="15" thickBot="1" x14ac:dyDescent="0.25">
      <c r="B132" s="4" t="s">
        <v>67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6" t="str">
        <f t="shared" si="11"/>
        <v>-</v>
      </c>
      <c r="L132" s="6" t="str">
        <f t="shared" si="10"/>
        <v>-</v>
      </c>
      <c r="M132" s="6" t="str">
        <f t="shared" si="10"/>
        <v>-</v>
      </c>
      <c r="N132" s="6" t="str">
        <f t="shared" si="10"/>
        <v>-</v>
      </c>
    </row>
    <row r="133" spans="2:14" ht="15" thickBot="1" x14ac:dyDescent="0.25">
      <c r="B133" s="4" t="s">
        <v>68</v>
      </c>
      <c r="C133" s="10">
        <v>0</v>
      </c>
      <c r="D133" s="10">
        <v>0</v>
      </c>
      <c r="E133" s="10">
        <v>0</v>
      </c>
      <c r="F133" s="10">
        <v>0</v>
      </c>
      <c r="G133" s="10">
        <v>1</v>
      </c>
      <c r="H133" s="10">
        <v>3</v>
      </c>
      <c r="I133" s="10">
        <v>0</v>
      </c>
      <c r="J133" s="10">
        <v>4</v>
      </c>
      <c r="K133" s="6" t="str">
        <f t="shared" si="11"/>
        <v>-</v>
      </c>
      <c r="L133" s="6" t="str">
        <f t="shared" si="10"/>
        <v>-</v>
      </c>
      <c r="M133" s="6" t="str">
        <f t="shared" si="10"/>
        <v>-</v>
      </c>
      <c r="N133" s="6" t="str">
        <f t="shared" si="10"/>
        <v>-</v>
      </c>
    </row>
    <row r="134" spans="2:14" ht="15" thickBot="1" x14ac:dyDescent="0.25">
      <c r="B134" s="4" t="s">
        <v>36</v>
      </c>
      <c r="C134" s="6" t="str">
        <f>IF(C128=0,"-",C128/(C128+C129))</f>
        <v>-</v>
      </c>
      <c r="D134" s="6" t="str">
        <f>IF(D128=0,"-",D128/(D128+D129))</f>
        <v>-</v>
      </c>
      <c r="E134" s="6" t="str">
        <f t="shared" ref="E134:J134" si="12">IF(E128=0,"-",E128/(E128+E129))</f>
        <v>-</v>
      </c>
      <c r="F134" s="6" t="str">
        <f t="shared" si="12"/>
        <v>-</v>
      </c>
      <c r="G134" s="6">
        <f t="shared" si="12"/>
        <v>1</v>
      </c>
      <c r="H134" s="6">
        <f t="shared" si="12"/>
        <v>1</v>
      </c>
      <c r="I134" s="6" t="str">
        <f t="shared" si="12"/>
        <v>-</v>
      </c>
      <c r="J134" s="6">
        <f t="shared" si="12"/>
        <v>1</v>
      </c>
      <c r="K134" s="6" t="str">
        <f>IF(OR(C134="-",G134="-"),"-",(G134-C134)/C134)</f>
        <v>-</v>
      </c>
      <c r="L134" s="6" t="str">
        <f t="shared" ref="L134:N135" si="13">IF(OR(D134="-",H134="-"),"-",(H134-D134)/D134)</f>
        <v>-</v>
      </c>
      <c r="M134" s="6" t="str">
        <f t="shared" si="13"/>
        <v>-</v>
      </c>
      <c r="N134" s="6" t="str">
        <f t="shared" si="13"/>
        <v>-</v>
      </c>
    </row>
    <row r="135" spans="2:14" ht="15" thickBot="1" x14ac:dyDescent="0.25">
      <c r="B135" s="4" t="s">
        <v>37</v>
      </c>
      <c r="C135" s="6" t="str">
        <f>IF(C131=0,"-",C131/(C130+C131))</f>
        <v>-</v>
      </c>
      <c r="D135" s="6" t="str">
        <f t="shared" ref="D135:J135" si="14">IF(D131=0,"-",D131/(D130+D131))</f>
        <v>-</v>
      </c>
      <c r="E135" s="6" t="str">
        <f t="shared" si="14"/>
        <v>-</v>
      </c>
      <c r="F135" s="6" t="str">
        <f t="shared" si="14"/>
        <v>-</v>
      </c>
      <c r="G135" s="6" t="str">
        <f t="shared" si="14"/>
        <v>-</v>
      </c>
      <c r="H135" s="6" t="str">
        <f t="shared" si="14"/>
        <v>-</v>
      </c>
      <c r="I135" s="6" t="str">
        <f t="shared" si="14"/>
        <v>-</v>
      </c>
      <c r="J135" s="6" t="str">
        <f t="shared" si="14"/>
        <v>-</v>
      </c>
      <c r="K135" s="6" t="str">
        <f>IF(OR(C135="-",G135="-"),"-",(G135-C135)/C135)</f>
        <v>-</v>
      </c>
      <c r="L135" s="6" t="str">
        <f t="shared" si="13"/>
        <v>-</v>
      </c>
      <c r="M135" s="6" t="str">
        <f t="shared" si="13"/>
        <v>-</v>
      </c>
      <c r="N135" s="6" t="str">
        <f t="shared" si="13"/>
        <v>-</v>
      </c>
    </row>
    <row r="136" spans="2:14" x14ac:dyDescent="0.2">
      <c r="C136" s="13"/>
    </row>
    <row r="137" spans="2:14" x14ac:dyDescent="0.2">
      <c r="C137" s="13"/>
      <c r="M137" s="14"/>
    </row>
    <row r="138" spans="2:14" x14ac:dyDescent="0.2">
      <c r="C138" s="13"/>
    </row>
    <row r="141" spans="2:14" ht="29.25" customHeight="1" thickBot="1" x14ac:dyDescent="0.25">
      <c r="C141" s="27" t="s">
        <v>103</v>
      </c>
      <c r="D141" s="28"/>
      <c r="E141" s="28"/>
      <c r="F141" s="29"/>
      <c r="G141" s="27" t="s">
        <v>104</v>
      </c>
      <c r="H141" s="28"/>
      <c r="I141" s="28"/>
      <c r="J141" s="29"/>
      <c r="K141" s="30" t="s">
        <v>58</v>
      </c>
      <c r="L141" s="31"/>
      <c r="M141" s="31"/>
      <c r="N141" s="31"/>
    </row>
    <row r="142" spans="2:14" ht="57.75" customHeight="1" thickBot="1" x14ac:dyDescent="0.25">
      <c r="C142" s="12" t="s">
        <v>60</v>
      </c>
      <c r="D142" s="12" t="s">
        <v>70</v>
      </c>
      <c r="E142" s="12" t="s">
        <v>69</v>
      </c>
      <c r="F142" s="12" t="s">
        <v>62</v>
      </c>
      <c r="G142" s="12" t="s">
        <v>60</v>
      </c>
      <c r="H142" s="12" t="s">
        <v>70</v>
      </c>
      <c r="I142" s="12" t="s">
        <v>69</v>
      </c>
      <c r="J142" s="12" t="s">
        <v>62</v>
      </c>
      <c r="K142" s="12" t="s">
        <v>60</v>
      </c>
      <c r="L142" s="12" t="s">
        <v>70</v>
      </c>
      <c r="M142" s="12" t="s">
        <v>69</v>
      </c>
      <c r="N142" s="12" t="s">
        <v>62</v>
      </c>
    </row>
    <row r="143" spans="2:14" ht="15" thickBot="1" x14ac:dyDescent="0.25">
      <c r="B143" s="4" t="s">
        <v>71</v>
      </c>
      <c r="C143" s="10">
        <v>0</v>
      </c>
      <c r="D143" s="10">
        <v>0</v>
      </c>
      <c r="E143" s="10">
        <v>0</v>
      </c>
      <c r="F143" s="10">
        <v>0</v>
      </c>
      <c r="G143" s="10">
        <v>1</v>
      </c>
      <c r="H143" s="10">
        <v>0</v>
      </c>
      <c r="I143" s="10">
        <v>0</v>
      </c>
      <c r="J143" s="10">
        <v>1</v>
      </c>
      <c r="K143" s="6" t="str">
        <f>IF(C143=0,"-",(G143-C143)/C143)</f>
        <v>-</v>
      </c>
      <c r="L143" s="6" t="str">
        <f t="shared" ref="L143:N147" si="15">IF(D143=0,"-",(H143-D143)/D143)</f>
        <v>-</v>
      </c>
      <c r="M143" s="6" t="str">
        <f t="shared" si="15"/>
        <v>-</v>
      </c>
      <c r="N143" s="6" t="str">
        <f t="shared" si="15"/>
        <v>-</v>
      </c>
    </row>
    <row r="144" spans="2:14" ht="15" thickBot="1" x14ac:dyDescent="0.25">
      <c r="B144" s="4" t="s">
        <v>72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6" t="str">
        <f t="shared" ref="K144:K147" si="16">IF(C144=0,"-",(G144-C144)/C144)</f>
        <v>-</v>
      </c>
      <c r="L144" s="6" t="str">
        <f t="shared" si="15"/>
        <v>-</v>
      </c>
      <c r="M144" s="6" t="str">
        <f t="shared" si="15"/>
        <v>-</v>
      </c>
      <c r="N144" s="6" t="str">
        <f t="shared" si="15"/>
        <v>-</v>
      </c>
    </row>
    <row r="145" spans="2:14" ht="15" thickBot="1" x14ac:dyDescent="0.25">
      <c r="B145" s="4" t="s">
        <v>73</v>
      </c>
      <c r="C145" s="10">
        <v>2</v>
      </c>
      <c r="D145" s="10">
        <v>0</v>
      </c>
      <c r="E145" s="10">
        <v>0</v>
      </c>
      <c r="F145" s="10">
        <v>2</v>
      </c>
      <c r="G145" s="10">
        <v>0</v>
      </c>
      <c r="H145" s="10">
        <v>0</v>
      </c>
      <c r="I145" s="10">
        <v>0</v>
      </c>
      <c r="J145" s="10">
        <v>0</v>
      </c>
      <c r="K145" s="6">
        <f t="shared" si="16"/>
        <v>-1</v>
      </c>
      <c r="L145" s="6" t="str">
        <f t="shared" si="15"/>
        <v>-</v>
      </c>
      <c r="M145" s="6" t="str">
        <f t="shared" si="15"/>
        <v>-</v>
      </c>
      <c r="N145" s="6">
        <f t="shared" si="15"/>
        <v>-1</v>
      </c>
    </row>
    <row r="146" spans="2:14" ht="15" thickBot="1" x14ac:dyDescent="0.25">
      <c r="B146" s="4" t="s">
        <v>74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6" t="str">
        <f t="shared" si="16"/>
        <v>-</v>
      </c>
      <c r="L146" s="6" t="str">
        <f t="shared" si="15"/>
        <v>-</v>
      </c>
      <c r="M146" s="6" t="str">
        <f t="shared" si="15"/>
        <v>-</v>
      </c>
      <c r="N146" s="6" t="str">
        <f t="shared" si="15"/>
        <v>-</v>
      </c>
    </row>
    <row r="147" spans="2:14" ht="15" thickBot="1" x14ac:dyDescent="0.25">
      <c r="B147" s="4" t="s">
        <v>75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6" t="str">
        <f t="shared" si="16"/>
        <v>-</v>
      </c>
      <c r="L147" s="6" t="str">
        <f t="shared" si="15"/>
        <v>-</v>
      </c>
      <c r="M147" s="6" t="str">
        <f t="shared" si="15"/>
        <v>-</v>
      </c>
      <c r="N147" s="6" t="str">
        <f t="shared" si="15"/>
        <v>-</v>
      </c>
    </row>
    <row r="148" spans="2:14" ht="15" thickBot="1" x14ac:dyDescent="0.25">
      <c r="B148" s="7" t="s">
        <v>68</v>
      </c>
      <c r="C148" s="10">
        <v>2</v>
      </c>
      <c r="D148" s="10">
        <v>0</v>
      </c>
      <c r="E148" s="10">
        <v>0</v>
      </c>
      <c r="F148" s="10">
        <v>2</v>
      </c>
      <c r="G148" s="10">
        <v>1</v>
      </c>
      <c r="H148" s="10">
        <v>0</v>
      </c>
      <c r="I148" s="10">
        <v>0</v>
      </c>
      <c r="J148" s="10">
        <v>1</v>
      </c>
      <c r="K148" s="6">
        <f t="shared" ref="K148" si="17">IF(C148=0,"-",(G148-C148)/C148)</f>
        <v>-0.5</v>
      </c>
      <c r="L148" s="6" t="str">
        <f t="shared" ref="L148" si="18">IF(D148=0,"-",(H148-D148)/D148)</f>
        <v>-</v>
      </c>
      <c r="M148" s="6" t="str">
        <f t="shared" ref="M148" si="19">IF(E148=0,"-",(I148-E148)/E148)</f>
        <v>-</v>
      </c>
      <c r="N148" s="6">
        <f t="shared" ref="N148" si="20">IF(F148=0,"-",(J148-F148)/F148)</f>
        <v>-0.5</v>
      </c>
    </row>
    <row r="149" spans="2:14" ht="29.25" thickBot="1" x14ac:dyDescent="0.25">
      <c r="B149" s="7" t="s">
        <v>76</v>
      </c>
      <c r="C149" s="6" t="str">
        <f t="shared" ref="C149:J150" si="21">IF(C143=0,"-",(C143/(C143+C145)))</f>
        <v>-</v>
      </c>
      <c r="D149" s="6" t="str">
        <f t="shared" si="21"/>
        <v>-</v>
      </c>
      <c r="E149" s="6" t="str">
        <f t="shared" si="21"/>
        <v>-</v>
      </c>
      <c r="F149" s="6" t="str">
        <f t="shared" si="21"/>
        <v>-</v>
      </c>
      <c r="G149" s="6">
        <f t="shared" si="21"/>
        <v>1</v>
      </c>
      <c r="H149" s="6" t="str">
        <f t="shared" si="21"/>
        <v>-</v>
      </c>
      <c r="I149" s="6" t="str">
        <f t="shared" si="21"/>
        <v>-</v>
      </c>
      <c r="J149" s="6">
        <f t="shared" si="21"/>
        <v>1</v>
      </c>
      <c r="K149" s="6" t="str">
        <f>IF(OR(C149="-",G149="-"),"-",(G149-C149)/C149)</f>
        <v>-</v>
      </c>
      <c r="L149" s="6" t="str">
        <f t="shared" ref="L149:N150" si="22">IF(OR(D149="-",H149="-"),"-",(H149-D149)/D149)</f>
        <v>-</v>
      </c>
      <c r="M149" s="6" t="str">
        <f t="shared" si="22"/>
        <v>-</v>
      </c>
      <c r="N149" s="6" t="str">
        <f t="shared" si="22"/>
        <v>-</v>
      </c>
    </row>
    <row r="150" spans="2:14" ht="29.25" thickBot="1" x14ac:dyDescent="0.25">
      <c r="B150" s="7" t="s">
        <v>77</v>
      </c>
      <c r="C150" s="6" t="str">
        <f t="shared" si="21"/>
        <v>-</v>
      </c>
      <c r="D150" s="6" t="str">
        <f t="shared" si="21"/>
        <v>-</v>
      </c>
      <c r="E150" s="6" t="str">
        <f t="shared" si="21"/>
        <v>-</v>
      </c>
      <c r="F150" s="6" t="str">
        <f t="shared" si="21"/>
        <v>-</v>
      </c>
      <c r="G150" s="6" t="str">
        <f t="shared" si="21"/>
        <v>-</v>
      </c>
      <c r="H150" s="6" t="str">
        <f t="shared" si="21"/>
        <v>-</v>
      </c>
      <c r="I150" s="6" t="str">
        <f t="shared" si="21"/>
        <v>-</v>
      </c>
      <c r="J150" s="6" t="str">
        <f t="shared" si="21"/>
        <v>-</v>
      </c>
      <c r="K150" s="6" t="str">
        <f>IF(OR(C150="-",G150="-"),"-",(G150-C150)/C150)</f>
        <v>-</v>
      </c>
      <c r="L150" s="6" t="str">
        <f t="shared" si="22"/>
        <v>-</v>
      </c>
      <c r="M150" s="6" t="str">
        <f t="shared" si="22"/>
        <v>-</v>
      </c>
      <c r="N150" s="6" t="str">
        <f t="shared" si="22"/>
        <v>-</v>
      </c>
    </row>
    <row r="151" spans="2:14" ht="14.25" x14ac:dyDescent="0.2">
      <c r="B151" s="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4" spans="2:14" ht="14.25" x14ac:dyDescent="0.2">
      <c r="B154" s="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2:14" ht="14.25" x14ac:dyDescent="0.2">
      <c r="B155" s="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2:14" ht="29.25" customHeight="1" thickBot="1" x14ac:dyDescent="0.25">
      <c r="B156" s="7"/>
      <c r="C156" s="8" t="s">
        <v>103</v>
      </c>
      <c r="D156" s="8" t="s">
        <v>104</v>
      </c>
      <c r="E156" s="8" t="s">
        <v>99</v>
      </c>
    </row>
    <row r="157" spans="2:14" ht="15" thickBot="1" x14ac:dyDescent="0.25">
      <c r="B157" s="4" t="s">
        <v>94</v>
      </c>
      <c r="C157" s="19">
        <v>2</v>
      </c>
      <c r="D157" s="19">
        <v>0</v>
      </c>
      <c r="E157" s="18">
        <f>IF(C157=0,"-",(D157-C157)/C157)</f>
        <v>-1</v>
      </c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2:14" ht="15" thickBot="1" x14ac:dyDescent="0.25">
      <c r="B158" s="4" t="s">
        <v>95</v>
      </c>
      <c r="C158" s="19">
        <v>0</v>
      </c>
      <c r="D158" s="19">
        <v>1</v>
      </c>
      <c r="E158" s="18" t="str">
        <f t="shared" ref="E158:E159" si="23">IF(C158=0,"-",(D158-C158)/C158)</f>
        <v>-</v>
      </c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2:14" ht="15" thickBot="1" x14ac:dyDescent="0.25">
      <c r="B159" s="4" t="s">
        <v>96</v>
      </c>
      <c r="C159" s="19">
        <v>0</v>
      </c>
      <c r="D159" s="19">
        <v>0</v>
      </c>
      <c r="E159" s="18" t="str">
        <f t="shared" si="23"/>
        <v>-</v>
      </c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2:14" ht="15" thickBot="1" x14ac:dyDescent="0.25">
      <c r="B160" s="4" t="s">
        <v>97</v>
      </c>
      <c r="C160" s="18">
        <f>IF(C157=0,"-",C157/(C157+C158+C159))</f>
        <v>1</v>
      </c>
      <c r="D160" s="18" t="str">
        <f>IF(D157=0,"-",D157/(D157+D158+D159))</f>
        <v>-</v>
      </c>
      <c r="E160" s="18" t="str">
        <f>IF(OR(C160="-",D160="-"),"-",(D160-C160)/C160)</f>
        <v>-</v>
      </c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2:14" ht="14.25" x14ac:dyDescent="0.2">
      <c r="B161" s="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2:14" ht="14.25" x14ac:dyDescent="0.2">
      <c r="B162" s="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2:14" ht="14.25" x14ac:dyDescent="0.2">
      <c r="B163" s="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5" spans="2:14" ht="42.75" customHeight="1" thickBot="1" x14ac:dyDescent="0.25">
      <c r="C165" s="8" t="s">
        <v>103</v>
      </c>
      <c r="D165" s="8" t="s">
        <v>104</v>
      </c>
      <c r="E165" s="8" t="s">
        <v>99</v>
      </c>
    </row>
    <row r="166" spans="2:14" ht="20.100000000000001" customHeight="1" thickBot="1" x14ac:dyDescent="0.25">
      <c r="B166" s="4" t="s">
        <v>38</v>
      </c>
      <c r="C166" s="5">
        <v>0</v>
      </c>
      <c r="D166" s="5">
        <v>4</v>
      </c>
      <c r="E166" s="6" t="str">
        <f>IF(C166=0,"-",(D166-C166)/C166)</f>
        <v>-</v>
      </c>
    </row>
    <row r="167" spans="2:14" ht="20.100000000000001" customHeight="1" thickBot="1" x14ac:dyDescent="0.25">
      <c r="B167" s="4" t="s">
        <v>41</v>
      </c>
      <c r="C167" s="5">
        <v>0</v>
      </c>
      <c r="D167" s="5">
        <v>2</v>
      </c>
      <c r="E167" s="6" t="str">
        <f t="shared" ref="E167:E168" si="24">IF(C167=0,"-",(D167-C167)/C167)</f>
        <v>-</v>
      </c>
    </row>
    <row r="168" spans="2:14" ht="20.100000000000001" customHeight="1" thickBot="1" x14ac:dyDescent="0.25">
      <c r="B168" s="4" t="s">
        <v>42</v>
      </c>
      <c r="C168" s="5">
        <v>0</v>
      </c>
      <c r="D168" s="5">
        <v>2</v>
      </c>
      <c r="E168" s="6" t="str">
        <f t="shared" si="24"/>
        <v>-</v>
      </c>
    </row>
    <row r="169" spans="2:14" ht="20.100000000000001" customHeight="1" thickBot="1" x14ac:dyDescent="0.25">
      <c r="B169" s="4" t="s">
        <v>98</v>
      </c>
      <c r="C169" s="6" t="str">
        <f>IF(C166=0,"-",(C167+C168)/C166)</f>
        <v>-</v>
      </c>
      <c r="D169" s="6">
        <f>IF(D166=0,"-",(D167+D168)/D166)</f>
        <v>1</v>
      </c>
      <c r="E169" s="6" t="str">
        <f t="shared" ref="E169:E171" si="25">IF(OR(C169="-",D169="-"),"-",(D169-C169)/C169)</f>
        <v>-</v>
      </c>
    </row>
    <row r="170" spans="2:14" ht="20.100000000000001" customHeight="1" thickBot="1" x14ac:dyDescent="0.25">
      <c r="B170" s="4" t="s">
        <v>39</v>
      </c>
      <c r="C170" s="6" t="s">
        <v>105</v>
      </c>
      <c r="D170" s="6">
        <v>1</v>
      </c>
      <c r="E170" s="6" t="str">
        <f t="shared" si="25"/>
        <v>-</v>
      </c>
    </row>
    <row r="171" spans="2:14" ht="20.100000000000001" customHeight="1" thickBot="1" x14ac:dyDescent="0.25">
      <c r="B171" s="4" t="s">
        <v>40</v>
      </c>
      <c r="C171" s="6" t="s">
        <v>105</v>
      </c>
      <c r="D171" s="6">
        <v>1</v>
      </c>
      <c r="E171" s="6" t="str">
        <f t="shared" si="25"/>
        <v>-</v>
      </c>
    </row>
    <row r="172" spans="2:14" ht="20.100000000000001" customHeight="1" x14ac:dyDescent="0.2">
      <c r="B172" s="7"/>
      <c r="C172" s="18"/>
      <c r="D172" s="18"/>
      <c r="E172" s="18"/>
    </row>
    <row r="177" spans="2:8" ht="42.75" customHeight="1" thickBot="1" x14ac:dyDescent="0.25">
      <c r="C177" s="8" t="s">
        <v>103</v>
      </c>
      <c r="D177" s="8" t="s">
        <v>104</v>
      </c>
      <c r="E177" s="8" t="s">
        <v>99</v>
      </c>
    </row>
    <row r="178" spans="2:8" ht="15" thickBot="1" x14ac:dyDescent="0.25">
      <c r="B178" s="15" t="s">
        <v>81</v>
      </c>
      <c r="C178" s="5">
        <v>0</v>
      </c>
      <c r="D178" s="5">
        <v>0</v>
      </c>
      <c r="E178" s="6" t="str">
        <f>IF(C178=0,"-",(D178-C178)/C178)</f>
        <v>-</v>
      </c>
      <c r="H178" s="13"/>
    </row>
    <row r="179" spans="2:8" ht="15" thickBot="1" x14ac:dyDescent="0.25">
      <c r="B179" s="4" t="s">
        <v>43</v>
      </c>
      <c r="C179" s="5">
        <v>0</v>
      </c>
      <c r="D179" s="5">
        <v>0</v>
      </c>
      <c r="E179" s="6" t="str">
        <f t="shared" ref="E179:E185" si="26">IF(C179=0,"-",(D179-C179)/C179)</f>
        <v>-</v>
      </c>
      <c r="H179" s="13"/>
    </row>
    <row r="180" spans="2:8" ht="15" thickBot="1" x14ac:dyDescent="0.25">
      <c r="B180" s="4" t="s">
        <v>47</v>
      </c>
      <c r="C180" s="5">
        <v>0</v>
      </c>
      <c r="D180" s="5">
        <v>0</v>
      </c>
      <c r="E180" s="6" t="str">
        <f t="shared" si="26"/>
        <v>-</v>
      </c>
      <c r="H180" s="13"/>
    </row>
    <row r="181" spans="2:8" ht="15" thickBot="1" x14ac:dyDescent="0.25">
      <c r="B181" s="4" t="s">
        <v>78</v>
      </c>
      <c r="C181" s="5">
        <v>0</v>
      </c>
      <c r="D181" s="5">
        <v>0</v>
      </c>
      <c r="E181" s="6" t="str">
        <f t="shared" si="26"/>
        <v>-</v>
      </c>
      <c r="H181" s="13"/>
    </row>
    <row r="182" spans="2:8" ht="15" thickBot="1" x14ac:dyDescent="0.25">
      <c r="B182" s="15" t="s">
        <v>79</v>
      </c>
      <c r="C182" s="5">
        <v>2</v>
      </c>
      <c r="D182" s="5">
        <v>1</v>
      </c>
      <c r="E182" s="6">
        <f t="shared" si="26"/>
        <v>-0.5</v>
      </c>
      <c r="H182" s="13"/>
    </row>
    <row r="183" spans="2:8" ht="15" thickBot="1" x14ac:dyDescent="0.25">
      <c r="B183" s="4" t="s">
        <v>47</v>
      </c>
      <c r="C183" s="5">
        <v>2</v>
      </c>
      <c r="D183" s="5">
        <v>1</v>
      </c>
      <c r="E183" s="6">
        <f t="shared" si="26"/>
        <v>-0.5</v>
      </c>
      <c r="H183" s="13"/>
    </row>
    <row r="184" spans="2:8" ht="15" thickBot="1" x14ac:dyDescent="0.25">
      <c r="B184" s="4" t="s">
        <v>70</v>
      </c>
      <c r="C184" s="5">
        <v>0</v>
      </c>
      <c r="D184" s="5">
        <v>0</v>
      </c>
      <c r="E184" s="6" t="str">
        <f t="shared" si="26"/>
        <v>-</v>
      </c>
      <c r="H184" s="13"/>
    </row>
    <row r="185" spans="2:8" ht="15" thickBot="1" x14ac:dyDescent="0.25">
      <c r="B185" s="4" t="s">
        <v>80</v>
      </c>
      <c r="C185" s="5">
        <v>0</v>
      </c>
      <c r="D185" s="5">
        <v>0</v>
      </c>
      <c r="E185" s="6" t="str">
        <f t="shared" si="26"/>
        <v>-</v>
      </c>
      <c r="H185" s="13"/>
    </row>
    <row r="196" spans="2:5" ht="42.75" customHeight="1" thickBot="1" x14ac:dyDescent="0.25">
      <c r="C196" s="8" t="s">
        <v>103</v>
      </c>
      <c r="D196" s="8" t="s">
        <v>104</v>
      </c>
      <c r="E196" s="8" t="s">
        <v>99</v>
      </c>
    </row>
    <row r="197" spans="2:5" ht="15" thickBot="1" x14ac:dyDescent="0.25">
      <c r="B197" s="4" t="s">
        <v>82</v>
      </c>
      <c r="C197" s="5">
        <v>0</v>
      </c>
      <c r="D197" s="5">
        <v>1</v>
      </c>
      <c r="E197" s="6" t="str">
        <f t="shared" ref="E197:E200" si="27">IF(C197=0,"-",(D197-C197)/C197)</f>
        <v>-</v>
      </c>
    </row>
    <row r="198" spans="2:5" ht="15" thickBot="1" x14ac:dyDescent="0.25">
      <c r="B198" s="4" t="s">
        <v>83</v>
      </c>
      <c r="C198" s="5">
        <v>0</v>
      </c>
      <c r="D198" s="5">
        <v>1</v>
      </c>
      <c r="E198" s="6" t="str">
        <f t="shared" si="27"/>
        <v>-</v>
      </c>
    </row>
    <row r="199" spans="2:5" ht="15" thickBot="1" x14ac:dyDescent="0.25">
      <c r="B199" s="4" t="s">
        <v>84</v>
      </c>
      <c r="C199" s="5">
        <v>0</v>
      </c>
      <c r="D199" s="5">
        <v>2</v>
      </c>
      <c r="E199" s="6" t="str">
        <f t="shared" si="27"/>
        <v>-</v>
      </c>
    </row>
    <row r="200" spans="2:5" ht="15" thickBot="1" x14ac:dyDescent="0.25">
      <c r="B200" s="4" t="s">
        <v>85</v>
      </c>
      <c r="C200" s="5">
        <v>0</v>
      </c>
      <c r="D200" s="5">
        <v>1</v>
      </c>
      <c r="E200" s="6" t="str">
        <f t="shared" si="27"/>
        <v>-</v>
      </c>
    </row>
    <row r="201" spans="2:5" ht="14.25" x14ac:dyDescent="0.2">
      <c r="B201" s="7"/>
      <c r="C201" s="19"/>
      <c r="D201" s="19"/>
      <c r="E201" s="18"/>
    </row>
    <row r="206" spans="2:5" ht="42.75" customHeight="1" thickBot="1" x14ac:dyDescent="0.25">
      <c r="C206" s="8" t="s">
        <v>103</v>
      </c>
      <c r="D206" s="8" t="s">
        <v>104</v>
      </c>
      <c r="E206" s="8" t="s">
        <v>99</v>
      </c>
    </row>
    <row r="207" spans="2:5" ht="20.100000000000001" customHeight="1" thickBot="1" x14ac:dyDescent="0.25">
      <c r="B207" s="16" t="s">
        <v>88</v>
      </c>
      <c r="C207" s="5"/>
      <c r="D207" s="5"/>
      <c r="E207" s="6" t="str">
        <f t="shared" ref="E207:E210" si="28">IF(C207=0,"-",(D207-C207)/C207)</f>
        <v>-</v>
      </c>
    </row>
    <row r="208" spans="2:5" ht="20.100000000000001" customHeight="1" thickBot="1" x14ac:dyDescent="0.25">
      <c r="B208" s="17" t="s">
        <v>89</v>
      </c>
      <c r="C208" s="5">
        <v>0</v>
      </c>
      <c r="D208" s="5">
        <v>2</v>
      </c>
      <c r="E208" s="6" t="str">
        <f t="shared" si="28"/>
        <v>-</v>
      </c>
    </row>
    <row r="209" spans="2:5" ht="20.100000000000001" customHeight="1" thickBot="1" x14ac:dyDescent="0.25">
      <c r="B209" s="17" t="s">
        <v>86</v>
      </c>
      <c r="C209" s="5">
        <v>0</v>
      </c>
      <c r="D209" s="5">
        <v>2</v>
      </c>
      <c r="E209" s="6" t="str">
        <f t="shared" si="28"/>
        <v>-</v>
      </c>
    </row>
    <row r="210" spans="2:5" ht="20.100000000000001" customHeight="1" thickBot="1" x14ac:dyDescent="0.25">
      <c r="B210" s="17" t="s">
        <v>87</v>
      </c>
      <c r="C210" s="5">
        <v>0</v>
      </c>
      <c r="D210" s="5">
        <v>0</v>
      </c>
      <c r="E210" s="6" t="str">
        <f t="shared" si="28"/>
        <v>-</v>
      </c>
    </row>
    <row r="211" spans="2:5" ht="20.100000000000001" customHeight="1" thickBot="1" x14ac:dyDescent="0.25">
      <c r="B211" s="17" t="s">
        <v>90</v>
      </c>
      <c r="C211" s="5"/>
      <c r="D211" s="5"/>
      <c r="E211" s="6"/>
    </row>
    <row r="212" spans="2:5" ht="20.100000000000001" customHeight="1" thickBot="1" x14ac:dyDescent="0.25">
      <c r="B212" s="17" t="s">
        <v>89</v>
      </c>
      <c r="C212" s="5">
        <v>0</v>
      </c>
      <c r="D212" s="5">
        <v>0</v>
      </c>
      <c r="E212" s="6" t="str">
        <f>IF(C212=0,"-",(D212-C212)/C212)</f>
        <v>-</v>
      </c>
    </row>
    <row r="213" spans="2:5" ht="15" thickBot="1" x14ac:dyDescent="0.25">
      <c r="B213" s="17" t="s">
        <v>86</v>
      </c>
      <c r="C213" s="5">
        <v>0</v>
      </c>
      <c r="D213" s="5">
        <v>0</v>
      </c>
      <c r="E213" s="6" t="str">
        <f t="shared" ref="E213:E214" si="29">IF(C213=0,"-",(D213-C213)/C213)</f>
        <v>-</v>
      </c>
    </row>
    <row r="214" spans="2:5" ht="15" thickBot="1" x14ac:dyDescent="0.25">
      <c r="B214" s="17" t="s">
        <v>87</v>
      </c>
      <c r="C214" s="5">
        <v>0</v>
      </c>
      <c r="D214" s="5">
        <v>0</v>
      </c>
      <c r="E214" s="6" t="str">
        <f t="shared" si="29"/>
        <v>-</v>
      </c>
    </row>
    <row r="215" spans="2:5" ht="14.25" x14ac:dyDescent="0.2">
      <c r="B215" s="21"/>
      <c r="C215" s="19"/>
      <c r="D215" s="19"/>
      <c r="E215" s="18"/>
    </row>
    <row r="220" spans="2:5" ht="42.75" customHeight="1" thickBot="1" x14ac:dyDescent="0.25">
      <c r="C220" s="8" t="s">
        <v>103</v>
      </c>
      <c r="D220" s="8" t="s">
        <v>104</v>
      </c>
      <c r="E220" s="8" t="s">
        <v>99</v>
      </c>
    </row>
    <row r="221" spans="2:5" ht="15" thickBot="1" x14ac:dyDescent="0.25">
      <c r="B221" s="16" t="s">
        <v>91</v>
      </c>
      <c r="C221" s="5">
        <v>1</v>
      </c>
      <c r="D221" s="5">
        <v>1</v>
      </c>
      <c r="E221" s="6">
        <f t="shared" ref="E221:E223" si="30">IF(C221=0,"-",(D221-C221)/C221)</f>
        <v>0</v>
      </c>
    </row>
    <row r="222" spans="2:5" ht="15" thickBot="1" x14ac:dyDescent="0.25">
      <c r="B222" s="16" t="s">
        <v>92</v>
      </c>
      <c r="C222" s="5">
        <v>1</v>
      </c>
      <c r="D222" s="5">
        <v>2</v>
      </c>
      <c r="E222" s="6">
        <f t="shared" si="30"/>
        <v>1</v>
      </c>
    </row>
    <row r="223" spans="2:5" ht="15" thickBot="1" x14ac:dyDescent="0.25">
      <c r="B223" s="16" t="s">
        <v>93</v>
      </c>
      <c r="C223" s="5">
        <v>4</v>
      </c>
      <c r="D223" s="5">
        <v>2</v>
      </c>
      <c r="E223" s="6">
        <f t="shared" si="30"/>
        <v>-0.5</v>
      </c>
    </row>
    <row r="224" spans="2:5" ht="15" thickBot="1" x14ac:dyDescent="0.25">
      <c r="C224" s="5"/>
      <c r="D224" s="5"/>
      <c r="E224" s="6"/>
    </row>
    <row r="225" spans="3:5" ht="15" thickBot="1" x14ac:dyDescent="0.25">
      <c r="C225" s="5"/>
      <c r="D225" s="5"/>
      <c r="E225" s="6"/>
    </row>
    <row r="226" spans="3:5" ht="15" thickBot="1" x14ac:dyDescent="0.25">
      <c r="C226" s="5"/>
      <c r="D226" s="5"/>
      <c r="E226" s="6"/>
    </row>
    <row r="227" spans="3:5" ht="15" thickBot="1" x14ac:dyDescent="0.25">
      <c r="C227" s="5"/>
      <c r="D227" s="5"/>
      <c r="E227" s="6"/>
    </row>
    <row r="228" spans="3:5" ht="15" thickBot="1" x14ac:dyDescent="0.25">
      <c r="C228" s="5"/>
      <c r="D228" s="5"/>
      <c r="E228" s="6"/>
    </row>
  </sheetData>
  <mergeCells count="6">
    <mergeCell ref="C126:F126"/>
    <mergeCell ref="G126:J126"/>
    <mergeCell ref="K126:N126"/>
    <mergeCell ref="C141:F141"/>
    <mergeCell ref="G141:J141"/>
    <mergeCell ref="K141:N141"/>
  </mergeCells>
  <pageMargins left="0.70866141732283472" right="0.70866141732283472" top="0.74803149606299213" bottom="0.74803149606299213" header="0.31496062992125984" footer="0.31496062992125984"/>
  <pageSetup paperSize="9" scale="35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Portada</vt:lpstr>
      <vt:lpstr>Andalucía</vt:lpstr>
      <vt:lpstr>Aragón</vt:lpstr>
      <vt:lpstr>Asturias</vt:lpstr>
      <vt:lpstr>Illes Balears</vt:lpstr>
      <vt:lpstr>Canarias</vt:lpstr>
      <vt:lpstr>Cantabria</vt:lpstr>
      <vt:lpstr>Castilla y León</vt:lpstr>
      <vt:lpstr>Castilla La Mancha</vt:lpstr>
      <vt:lpstr>Cataluña</vt:lpstr>
      <vt:lpstr>Com. Valenciana</vt:lpstr>
      <vt:lpstr>Extremadura</vt:lpstr>
      <vt:lpstr>Galicia</vt:lpstr>
      <vt:lpstr>Com. Madrid</vt:lpstr>
      <vt:lpstr>Región de Murcia</vt:lpstr>
      <vt:lpstr>Navarra</vt:lpstr>
      <vt:lpstr>Pais Vasco</vt:lpstr>
      <vt:lpstr>La Rioja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2021-09-21T11:19:34Z</cp:lastPrinted>
  <dcterms:created xsi:type="dcterms:W3CDTF">2018-12-19T10:40:38Z</dcterms:created>
  <dcterms:modified xsi:type="dcterms:W3CDTF">2026-10-21T07:26:06Z</dcterms:modified>
</cp:coreProperties>
</file>